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066" documentId="120_S{2AC9BD13-BADA-5192-A53E-5A8FF88502F6}" xr6:coauthVersionLast="47" xr6:coauthVersionMax="47" xr10:uidLastSave="{B4322D1C-336E-4DCC-9977-89D15C2B6196}"/>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alcChain>
</file>

<file path=xl/sharedStrings.xml><?xml version="1.0" encoding="utf-8"?>
<sst xmlns="http://schemas.openxmlformats.org/spreadsheetml/2006/main" count="181539" uniqueCount="39147">
  <si>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</si>
  <si>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</si>
  <si>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</si>
  <si>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</si>
  <si>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</si>
  <si>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</si>
  <si>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</si>
  <si>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</si>
  <si>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</si>
  <si>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</si>
  <si>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</si>
  <si>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</si>
  <si>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</si>
  <si>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</si>
  <si>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</si>
  <si>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</si>
  <si>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</si>
  <si>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</si>
  <si>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</si>
  <si>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</si>
  <si>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</si>
  <si>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</si>
  <si>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</si>
  <si>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</si>
  <si>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</si>
  <si>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</si>
  <si>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</si>
  <si>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</si>
  <si>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</si>
  <si>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</si>
  <si>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</si>
  <si>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</si>
  <si>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</si>
  <si>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</si>
  <si>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</si>
  <si>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</si>
  <si>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</si>
  <si>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</si>
  <si>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</si>
  <si>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</si>
  <si>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</si>
  <si>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</si>
  <si>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</si>
  <si>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</si>
  <si>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</si>
  <si>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</si>
  <si>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</si>
  <si>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</si>
  <si>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</si>
  <si>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</si>
  <si>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</si>
  <si>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</si>
  <si>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</si>
  <si>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</si>
  <si>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</si>
  <si>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</si>
  <si>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</si>
  <si>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</si>
  <si>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</si>
  <si>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</si>
  <si>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</si>
  <si>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</si>
  <si>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</si>
  <si>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</si>
  <si>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</si>
  <si>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</si>
  <si>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</si>
  <si>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</si>
  <si>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</si>
  <si>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</si>
  <si>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</si>
  <si>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</si>
  <si>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</si>
  <si>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</si>
  <si>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</si>
  <si>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</si>
  <si>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</si>
  <si>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</si>
  <si>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</si>
  <si>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</si>
  <si>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</si>
  <si>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</si>
  <si>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</si>
  <si>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</si>
  <si>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</si>
  <si>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</si>
  <si>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</si>
  <si>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</si>
  <si>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</si>
  <si>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</si>
  <si>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</si>
  <si>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</si>
  <si>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</si>
  <si>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</si>
  <si>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</si>
  <si>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</si>
  <si>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</si>
  <si>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</si>
  <si>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</si>
  <si>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</si>
  <si>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</si>
  <si>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</si>
  <si>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</si>
  <si>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</si>
  <si>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</si>
  <si>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</si>
  <si>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</si>
  <si>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</si>
  <si>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</si>
  <si>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</si>
  <si>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</si>
  <si>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</si>
  <si>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</si>
  <si>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</si>
  <si>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</si>
  <si>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</si>
  <si>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</si>
  <si>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</si>
  <si>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</si>
  <si>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</si>
  <si>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</si>
  <si>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</si>
  <si>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</si>
  <si>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</si>
  <si>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</si>
  <si>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</si>
  <si>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</si>
  <si>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</si>
  <si>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</si>
  <si>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</si>
  <si>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</si>
  <si>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</si>
  <si>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</si>
  <si>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</si>
  <si>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</si>
  <si>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</si>
  <si>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</si>
  <si>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</si>
  <si>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</si>
  <si>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</si>
  <si>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</si>
  <si>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</si>
  <si>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</si>
  <si>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</si>
  <si>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</si>
  <si>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</si>
  <si>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</si>
  <si>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</si>
  <si>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</si>
  <si>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</si>
  <si>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</si>
  <si>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</si>
  <si>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</si>
  <si>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</si>
  <si>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</si>
  <si>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</si>
  <si>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</si>
  <si>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</si>
  <si>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</si>
  <si>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</si>
  <si>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</si>
  <si>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</si>
  <si>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</si>
  <si>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</si>
  <si>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</si>
  <si>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</si>
  <si>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</si>
  <si>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</si>
  <si>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</si>
  <si>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</si>
  <si>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</si>
  <si>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</si>
  <si>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</si>
  <si>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</si>
  <si>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</si>
  <si>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</si>
  <si>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</si>
  <si>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</si>
  <si>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</si>
  <si>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</si>
  <si>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</si>
  <si>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</si>
  <si>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</si>
  <si>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</si>
  <si>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</si>
  <si>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</si>
  <si>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</si>
  <si>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</si>
  <si>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</si>
  <si>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</si>
  <si>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</si>
  <si>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</si>
  <si>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</si>
  <si>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</si>
  <si>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</si>
  <si>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</si>
  <si>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</si>
  <si>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</si>
  <si>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</si>
  <si>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</si>
  <si>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</si>
  <si>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</si>
  <si>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</si>
  <si>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</si>
  <si>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</si>
  <si>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</si>
  <si>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</si>
  <si>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</si>
  <si>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</si>
  <si>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</si>
  <si>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</si>
  <si>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</si>
  <si>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</si>
  <si>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</si>
  <si>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</si>
  <si>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</si>
  <si>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</si>
  <si>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</si>
  <si>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</si>
  <si>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</si>
  <si>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</si>
  <si>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</si>
  <si>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</si>
  <si>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</si>
  <si>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</si>
  <si>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</si>
  <si>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</si>
  <si>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</si>
  <si>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</si>
  <si>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</si>
  <si>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</si>
  <si>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</si>
  <si>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</si>
  <si>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</si>
  <si>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</si>
  <si>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</si>
  <si>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</si>
  <si>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</si>
  <si>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</si>
  <si>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</si>
  <si>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</si>
  <si>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</si>
  <si>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</si>
  <si>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</si>
  <si>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</si>
  <si>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</si>
  <si>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</si>
  <si>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</si>
  <si>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</si>
  <si>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</si>
  <si>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</si>
  <si>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</si>
  <si>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</si>
  <si>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</si>
  <si>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</si>
  <si>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</si>
  <si>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</si>
  <si>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</si>
  <si>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</si>
  <si>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</si>
  <si>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</si>
  <si>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</si>
  <si>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</si>
  <si>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</si>
  <si>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</si>
  <si>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</si>
  <si>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</si>
  <si>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</si>
  <si>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</si>
  <si>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</si>
  <si>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</si>
  <si>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</si>
  <si>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</si>
  <si>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</si>
  <si>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</si>
  <si>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</si>
  <si>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</si>
  <si>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</si>
  <si>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</si>
  <si>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</si>
  <si>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</si>
  <si>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</si>
  <si>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</si>
  <si>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</si>
  <si>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</si>
  <si>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</si>
  <si>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</si>
  <si>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</si>
  <si>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</si>
  <si>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</si>
  <si>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</si>
  <si>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</si>
  <si>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</si>
  <si>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</si>
  <si>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</si>
  <si>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</si>
  <si>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</si>
  <si>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</si>
  <si>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</si>
  <si>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</si>
  <si>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</si>
  <si>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</si>
  <si>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</si>
  <si>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</si>
  <si>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</si>
  <si>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</si>
  <si>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</si>
  <si>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</si>
  <si>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</si>
  <si>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</si>
  <si>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</si>
  <si>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</si>
  <si>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</si>
  <si>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</si>
  <si>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</si>
  <si>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</si>
  <si>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</si>
  <si>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</si>
  <si>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</si>
  <si>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</si>
  <si>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</si>
  <si>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</si>
  <si>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</si>
  <si>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</si>
  <si>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</si>
  <si>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</si>
  <si>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</si>
  <si>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</si>
  <si>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</si>
  <si>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</si>
  <si>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</si>
  <si>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</si>
  <si>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</si>
  <si>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</si>
  <si>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</si>
  <si>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</si>
  <si>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</si>
  <si>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</si>
  <si>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</si>
  <si>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</si>
  <si>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</si>
  <si>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</si>
  <si>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</si>
  <si>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</si>
  <si>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</si>
  <si>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</si>
  <si>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</si>
  <si>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</si>
  <si>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</si>
  <si>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</si>
  <si>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</si>
  <si>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</si>
  <si>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</si>
  <si>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</si>
  <si>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</si>
  <si>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</si>
  <si>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</si>
  <si>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</si>
  <si>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</si>
  <si>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</si>
  <si>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</si>
  <si>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</si>
  <si>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</si>
  <si>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</si>
  <si>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</si>
  <si>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</si>
  <si>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</si>
  <si>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</si>
  <si>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</si>
  <si>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</si>
  <si>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</si>
  <si>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</si>
  <si>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</si>
  <si>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</si>
  <si>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</si>
  <si>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</si>
  <si>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</si>
  <si>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</si>
  <si>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</si>
  <si>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</si>
  <si>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</si>
  <si>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</si>
  <si>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</si>
  <si>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</si>
  <si>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</si>
  <si>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</si>
  <si>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</si>
  <si>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</si>
  <si>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</si>
  <si>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</si>
  <si>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</si>
  <si>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</si>
  <si>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</si>
  <si>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</si>
  <si>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</si>
  <si>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</si>
  <si>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</si>
  <si>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</si>
  <si>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</si>
  <si>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</si>
  <si>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</si>
  <si>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</si>
  <si>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</si>
  <si>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</si>
  <si>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</si>
  <si>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</si>
  <si>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</si>
  <si>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</si>
  <si>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</si>
  <si>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</si>
  <si>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</si>
  <si>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</si>
  <si>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</si>
  <si>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</si>
  <si>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</si>
  <si>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</si>
  <si>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</si>
  <si>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</si>
  <si>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</si>
  <si>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</si>
  <si>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</si>
  <si>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</si>
  <si>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</si>
  <si>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</si>
  <si>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</si>
  <si>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</si>
  <si>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</si>
  <si>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</si>
  <si>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</si>
  <si>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</si>
  <si>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</si>
  <si>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</si>
  <si>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</si>
  <si>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</si>
  <si>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</si>
  <si>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</si>
  <si>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</si>
  <si>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</si>
  <si>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</si>
  <si>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</si>
  <si>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</si>
  <si>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</si>
  <si>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</si>
  <si>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</si>
  <si>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</si>
  <si>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</si>
  <si>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</si>
  <si>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</si>
  <si>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</si>
  <si>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</si>
  <si>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</si>
  <si>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</si>
  <si>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</si>
  <si>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</si>
  <si>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</si>
  <si>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</si>
  <si>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</si>
  <si>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</si>
  <si>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</si>
  <si>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</si>
  <si>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</si>
  <si>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</si>
  <si>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</si>
  <si>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</si>
  <si>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</si>
  <si>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</si>
  <si>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</si>
  <si>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</si>
  <si>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</si>
  <si>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</si>
  <si>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</si>
  <si>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</si>
  <si>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</si>
  <si>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</si>
  <si>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</si>
  <si>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</si>
  <si>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</si>
  <si>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</si>
  <si>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</si>
  <si>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</si>
  <si>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</si>
  <si>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</si>
  <si>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</si>
  <si>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</si>
  <si>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</si>
  <si>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</si>
  <si>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</si>
  <si>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</si>
  <si>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</si>
  <si>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</si>
  <si>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</si>
  <si>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</si>
  <si>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</si>
  <si>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</si>
  <si>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</si>
  <si>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</si>
  <si>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</si>
  <si>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</si>
  <si>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</si>
  <si>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</si>
  <si>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</si>
  <si>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</si>
  <si>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</si>
  <si>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</si>
  <si>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</si>
  <si>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</si>
  <si>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</si>
  <si>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</si>
  <si>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</si>
  <si>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</si>
  <si>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</si>
  <si>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</si>
  <si>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</si>
  <si>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</si>
  <si>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</si>
  <si>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</si>
  <si>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</si>
  <si>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</si>
  <si>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</si>
  <si>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</si>
  <si>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</si>
  <si>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</si>
  <si>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</si>
  <si>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</si>
  <si>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</si>
  <si>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</si>
  <si>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</si>
  <si>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</si>
  <si>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</si>
  <si>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</si>
  <si>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</si>
  <si>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</si>
  <si>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</si>
  <si>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</si>
  <si>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</si>
  <si>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</si>
  <si>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</si>
  <si>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</si>
  <si>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</si>
  <si>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</si>
  <si>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</si>
  <si>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</si>
  <si>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</si>
  <si>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</si>
  <si>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</si>
  <si>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</si>
  <si>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</si>
  <si>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</si>
  <si>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</si>
  <si>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</si>
  <si>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</si>
  <si>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</si>
  <si>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</si>
  <si>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</si>
  <si>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</si>
  <si>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</si>
  <si>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</si>
  <si>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</si>
  <si>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</si>
  <si>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</si>
  <si>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</si>
  <si>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</si>
  <si>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</si>
  <si>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</si>
  <si>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</si>
  <si>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</si>
  <si>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</si>
  <si>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</si>
  <si>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</si>
  <si>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</si>
  <si>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</si>
  <si>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</si>
  <si>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</si>
  <si>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</si>
  <si>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</si>
  <si>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</si>
  <si>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</si>
  <si>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</si>
  <si>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</si>
  <si>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</si>
  <si>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</si>
  <si>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</si>
  <si>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</si>
  <si>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</si>
  <si>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</si>
  <si>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</si>
  <si>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</si>
  <si>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</si>
  <si>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</si>
  <si>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</si>
  <si>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</si>
  <si>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</si>
  <si>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</si>
  <si>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</si>
  <si>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</si>
  <si>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</si>
  <si>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</si>
  <si>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</si>
  <si>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</si>
  <si>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</si>
  <si>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</si>
  <si>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</si>
  <si>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</si>
  <si>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</si>
  <si>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</si>
  <si>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</si>
  <si>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</si>
  <si>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</si>
  <si>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</si>
  <si>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</si>
  <si>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</si>
  <si>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</si>
  <si>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</si>
  <si>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</si>
  <si>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</si>
  <si>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</si>
  <si>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</si>
  <si>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</si>
  <si>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</si>
  <si>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</si>
  <si>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</si>
  <si>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</si>
  <si>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</si>
  <si>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</si>
  <si>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</si>
  <si>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</si>
  <si>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</si>
  <si>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</si>
  <si>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</si>
  <si>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</si>
  <si>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</si>
  <si>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</si>
  <si>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</si>
  <si>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</si>
  <si>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</si>
  <si>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</si>
  <si>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</si>
  <si>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</si>
  <si>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</si>
  <si>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</si>
  <si>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</si>
  <si>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</si>
  <si>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</si>
  <si>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</si>
  <si>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</si>
  <si>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</si>
  <si>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</si>
  <si>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</si>
  <si>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</si>
  <si>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</si>
  <si>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</si>
  <si>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</si>
  <si>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</si>
  <si>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</si>
  <si>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</si>
  <si>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</si>
  <si>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</si>
  <si>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</si>
  <si>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</si>
  <si>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</si>
  <si>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</si>
  <si>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</si>
  <si>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</si>
  <si>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</si>
  <si>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</si>
  <si>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</si>
  <si>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</si>
  <si>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</si>
  <si>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</si>
  <si>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</si>
  <si>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</si>
  <si>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</si>
  <si>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</si>
  <si>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</si>
  <si>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</si>
  <si>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</si>
  <si>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</si>
  <si>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</si>
  <si>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</si>
  <si>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</si>
  <si>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</si>
  <si>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</si>
  <si>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</si>
  <si>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</si>
  <si>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</si>
  <si>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</si>
  <si>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</si>
  <si>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</si>
  <si>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</si>
  <si>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</si>
  <si>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</si>
  <si>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</si>
  <si>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</si>
  <si>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</si>
  <si>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</si>
  <si>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</si>
  <si>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</si>
  <si>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</si>
  <si>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</si>
  <si>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</si>
  <si>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</si>
  <si>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</si>
  <si>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</si>
  <si>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</si>
  <si>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</si>
  <si>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</si>
  <si>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</si>
  <si>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</si>
  <si>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</si>
  <si>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</si>
  <si>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</si>
  <si>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</si>
  <si>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</si>
  <si>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</si>
  <si>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</si>
  <si>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</si>
  <si>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</si>
  <si>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</si>
  <si>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</si>
  <si>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</si>
  <si>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</si>
  <si>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</si>
  <si>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</si>
  <si>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</si>
  <si>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</si>
  <si>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</si>
  <si>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</si>
  <si>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</si>
  <si>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</si>
  <si>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</si>
  <si>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</si>
  <si>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</si>
  <si>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</si>
  <si>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</si>
  <si>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</si>
  <si>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</si>
  <si>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</si>
  <si>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</si>
  <si>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</si>
  <si>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</si>
  <si>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</si>
  <si>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</si>
  <si>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</si>
  <si>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</si>
  <si>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</si>
  <si>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</si>
  <si>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</si>
  <si>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</si>
  <si>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</si>
  <si>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</si>
  <si>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</si>
  <si>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</si>
  <si>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</si>
  <si>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</si>
  <si>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</si>
  <si>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</si>
  <si>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</si>
  <si>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</si>
  <si>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</si>
  <si>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</si>
  <si>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</si>
  <si>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</si>
  <si>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</si>
  <si>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</si>
  <si>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</si>
  <si>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</si>
  <si>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</si>
  <si>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</si>
  <si>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</si>
  <si>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</si>
  <si>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</si>
  <si>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</si>
  <si>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</si>
  <si>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</si>
  <si>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</si>
  <si>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</si>
  <si>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</si>
  <si>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</si>
  <si>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</si>
  <si>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</si>
  <si>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</si>
  <si>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</si>
  <si>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</si>
  <si>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</si>
  <si>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</si>
  <si>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</si>
  <si>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</si>
  <si>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</si>
  <si>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</si>
  <si>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</si>
  <si>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</si>
  <si>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</si>
  <si>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</si>
  <si>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</si>
  <si>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</si>
  <si>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</si>
  <si>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</si>
  <si>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</si>
  <si>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</si>
  <si>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</si>
  <si>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</si>
  <si>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</si>
  <si>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</si>
  <si>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</si>
  <si>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</si>
  <si>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</si>
  <si>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</si>
  <si>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</si>
  <si>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</si>
  <si>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</si>
  <si>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</si>
  <si>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</si>
  <si>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</si>
  <si>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</si>
  <si>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</si>
  <si>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</si>
  <si>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</si>
  <si>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</si>
  <si>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</si>
  <si>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</si>
  <si>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</si>
  <si>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</si>
  <si>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</si>
  <si>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</si>
  <si>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</si>
  <si>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</si>
  <si>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</si>
  <si>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</si>
  <si>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</si>
  <si>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</si>
  <si>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</si>
  <si>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</si>
  <si>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</si>
  <si>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</si>
  <si>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</si>
  <si>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</si>
  <si>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</si>
  <si>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</si>
  <si>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</si>
  <si>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</si>
  <si>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</si>
  <si>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</si>
  <si>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</si>
  <si>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</si>
  <si>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</si>
  <si>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</si>
  <si>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</si>
  <si>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</si>
  <si>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</si>
  <si>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</si>
  <si>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</si>
  <si>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</si>
  <si>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</si>
  <si>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</si>
  <si>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</si>
  <si>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</si>
  <si>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</si>
  <si>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</si>
  <si>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</si>
  <si>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</si>
  <si>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</si>
  <si>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</si>
  <si>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</si>
  <si>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</si>
  <si>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</si>
  <si>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</si>
  <si>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</si>
  <si>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</si>
  <si>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</si>
  <si>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</si>
  <si>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</si>
  <si>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</si>
  <si>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</si>
  <si>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</si>
  <si>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</si>
  <si>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</si>
  <si>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</si>
  <si>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</si>
  <si>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</si>
  <si>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</si>
  <si>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</si>
  <si>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</si>
  <si>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</si>
  <si>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</si>
  <si>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</si>
  <si>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</si>
  <si>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</si>
  <si>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</si>
  <si>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</si>
  <si>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</si>
  <si>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</si>
  <si>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</si>
  <si>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</si>
  <si>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</si>
  <si>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</si>
  <si>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</si>
  <si>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</si>
  <si>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</si>
  <si>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</si>
  <si>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</si>
  <si>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</si>
  <si>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</si>
  <si>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</si>
  <si>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</si>
  <si>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</si>
  <si>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</si>
  <si>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</si>
  <si>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</si>
  <si>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</si>
  <si>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</si>
  <si>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</si>
  <si>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</si>
  <si>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</si>
  <si>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</si>
  <si>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</si>
  <si>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</si>
  <si>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</si>
  <si>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</si>
  <si>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</si>
  <si>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</si>
  <si>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</si>
  <si>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</si>
  <si>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</si>
  <si>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</si>
  <si>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</si>
  <si>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</si>
  <si>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</si>
  <si>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</si>
  <si>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</si>
  <si>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</si>
  <si>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</si>
  <si>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</si>
  <si>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</si>
  <si>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</si>
  <si>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</si>
  <si>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</si>
  <si>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</si>
  <si>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</si>
  <si>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</si>
  <si>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</si>
  <si>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</si>
  <si>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</si>
  <si>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</si>
  <si>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</si>
  <si>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</si>
  <si>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</si>
  <si>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</si>
  <si>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</si>
  <si>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</si>
  <si>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</si>
  <si>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</si>
  <si>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</si>
  <si>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</si>
  <si>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</si>
  <si>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</si>
  <si>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</si>
  <si>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</si>
  <si>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</si>
  <si>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</si>
  <si>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</si>
  <si>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</si>
  <si>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</si>
  <si>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</si>
  <si>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</si>
  <si>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</si>
  <si>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</si>
  <si>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</si>
  <si>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</si>
  <si>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</si>
  <si>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</si>
  <si>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</si>
  <si>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</si>
  <si>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</si>
  <si>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</si>
  <si>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</si>
  <si>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</si>
  <si>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</si>
  <si>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</si>
  <si>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</si>
  <si>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</si>
  <si>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</si>
  <si>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</si>
  <si>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</si>
  <si>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</si>
  <si>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</si>
  <si>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</si>
  <si>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</si>
  <si>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</si>
  <si>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</si>
  <si>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</si>
  <si>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</si>
  <si>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</si>
  <si>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</si>
  <si>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</si>
  <si>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</si>
  <si>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</si>
  <si>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</si>
  <si>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</si>
  <si>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</si>
  <si>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</si>
  <si>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</si>
  <si>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</si>
  <si>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</si>
  <si>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</si>
  <si>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</si>
  <si>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</si>
  <si>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</si>
  <si>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</si>
  <si>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</si>
  <si>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</si>
  <si>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</si>
  <si>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</si>
  <si>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</si>
  <si>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</si>
  <si>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</si>
  <si>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</si>
  <si>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</si>
  <si>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</si>
  <si>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</si>
  <si>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</si>
  <si>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</si>
  <si>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</si>
  <si>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</si>
  <si>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</si>
  <si>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</si>
  <si>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</si>
  <si>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</si>
  <si>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</si>
  <si>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</si>
  <si>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</si>
  <si>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</si>
  <si>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</si>
  <si>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</si>
  <si>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</si>
  <si>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</si>
  <si>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</si>
  <si>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</si>
  <si>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</si>
  <si>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</si>
  <si>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</si>
  <si>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</si>
  <si>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</si>
  <si>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</si>
  <si>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</si>
  <si>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</si>
  <si>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</si>
  <si>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</si>
  <si>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</si>
  <si>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</si>
  <si>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</si>
  <si>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</si>
  <si>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</si>
  <si>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</si>
  <si>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</si>
  <si>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</si>
  <si>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</si>
  <si>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</si>
  <si>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</si>
  <si>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</si>
  <si>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</si>
  <si>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</si>
  <si>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</si>
  <si>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</si>
  <si>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</si>
  <si>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</si>
  <si>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</si>
  <si>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</si>
  <si>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</si>
  <si>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</si>
  <si>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</si>
  <si>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</si>
  <si>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</si>
  <si>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</si>
  <si>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</si>
  <si>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</si>
  <si>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</si>
  <si>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</si>
  <si>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</si>
  <si>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</si>
  <si>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</si>
  <si>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</si>
  <si>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</si>
  <si>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</si>
  <si>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</si>
  <si>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</si>
  <si>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</si>
  <si>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</si>
  <si>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</si>
  <si>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</si>
  <si>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</si>
  <si>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</si>
  <si>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</si>
  <si>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</si>
  <si>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</si>
  <si>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</si>
  <si>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</si>
  <si>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</si>
  <si>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</si>
  <si>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</si>
  <si>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</si>
  <si>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</si>
  <si>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</si>
  <si>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</si>
  <si>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</si>
  <si>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</si>
  <si>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</si>
  <si>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</si>
  <si>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</si>
  <si>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</si>
  <si>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</si>
  <si>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</si>
  <si>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</si>
  <si>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</si>
  <si>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</si>
  <si>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</si>
  <si>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</si>
  <si>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</si>
  <si>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</si>
  <si>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</si>
  <si>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</si>
  <si>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</si>
  <si>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</si>
  <si>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</si>
  <si>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</si>
  <si>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</si>
  <si>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</si>
  <si>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</si>
  <si>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</si>
  <si>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</si>
  <si>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</si>
  <si>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</si>
  <si>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</si>
  <si>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</si>
  <si>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</si>
  <si>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</si>
  <si>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</si>
  <si>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</si>
  <si>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</si>
  <si>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</si>
  <si>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</si>
  <si>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</si>
  <si>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</si>
  <si>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</si>
  <si>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</si>
  <si>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</si>
  <si>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</si>
  <si>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</si>
  <si>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</si>
  <si>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</si>
  <si>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</si>
  <si>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</si>
  <si>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</si>
  <si>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</si>
  <si>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</si>
  <si>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</si>
  <si>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</si>
  <si>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</si>
  <si>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</si>
  <si>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</si>
  <si>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</si>
  <si>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</si>
  <si>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</si>
  <si>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</si>
  <si>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</si>
  <si>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</si>
  <si>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</si>
  <si>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</si>
  <si>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</si>
  <si>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</si>
  <si>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</si>
  <si>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</si>
  <si>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</si>
  <si>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</si>
  <si>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</si>
  <si>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</si>
  <si>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</si>
  <si>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</si>
  <si>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</si>
  <si>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</si>
  <si>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</si>
  <si>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</si>
  <si>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</si>
  <si>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</si>
  <si>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</si>
  <si>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</si>
  <si>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</si>
  <si>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</si>
  <si>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</si>
  <si>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</si>
  <si>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</si>
  <si>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</si>
  <si>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</si>
  <si>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</si>
  <si>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</si>
  <si>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</si>
  <si>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</si>
  <si>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</si>
  <si>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</si>
  <si>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</si>
  <si>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</si>
  <si>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</si>
  <si>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</si>
  <si>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</si>
  <si>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</si>
  <si>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</si>
  <si>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</si>
  <si>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</si>
  <si>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</si>
  <si>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</si>
  <si>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</si>
  <si>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</si>
  <si>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</si>
  <si>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</si>
  <si>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</si>
  <si>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</si>
  <si>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</si>
  <si>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</si>
  <si>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</si>
  <si>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</si>
  <si>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</si>
  <si>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</si>
  <si>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</si>
  <si>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</si>
  <si>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</si>
  <si>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</si>
  <si>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</si>
  <si>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</si>
  <si>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</si>
  <si>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</si>
  <si>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</si>
  <si>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</si>
  <si>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</si>
  <si>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</si>
  <si>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</si>
  <si>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</si>
  <si>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</si>
  <si>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</si>
  <si>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</si>
  <si>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</si>
  <si>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</si>
  <si>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</si>
  <si>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</si>
  <si>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</si>
  <si>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</si>
  <si>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</si>
  <si>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</si>
  <si>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</si>
  <si>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</si>
  <si>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</si>
  <si>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</si>
  <si>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</si>
  <si>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</si>
  <si>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</si>
  <si>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</si>
  <si>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</si>
  <si>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</si>
  <si>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</si>
  <si>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</si>
  <si>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</si>
  <si>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</si>
  <si>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</si>
  <si>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</si>
  <si>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</si>
  <si>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</si>
  <si>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</si>
  <si>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</si>
  <si>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</si>
  <si>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</si>
  <si>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</si>
  <si>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</si>
  <si>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</si>
  <si>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</si>
  <si>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</si>
  <si>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</si>
  <si>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</si>
  <si>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</si>
  <si>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</si>
  <si>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</si>
  <si>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</si>
  <si>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</si>
  <si>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</si>
  <si>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</si>
  <si>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</si>
  <si>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</si>
  <si>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</si>
  <si>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</si>
  <si>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</si>
  <si>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</si>
  <si>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</si>
  <si>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</si>
  <si>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</si>
  <si>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</si>
  <si>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</si>
  <si>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</si>
  <si>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</si>
  <si>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</si>
  <si>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</si>
  <si>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</si>
  <si>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</si>
  <si>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</si>
  <si>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</si>
  <si>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</si>
  <si>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</si>
  <si>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</si>
  <si>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</si>
  <si>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</si>
  <si>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</si>
  <si>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</si>
  <si>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</si>
  <si>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</si>
  <si>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</si>
  <si>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</si>
  <si>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</si>
  <si>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</si>
  <si>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</si>
  <si>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</si>
  <si>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</si>
  <si>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</si>
  <si>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</si>
  <si>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</si>
  <si>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</si>
  <si>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</si>
  <si>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</si>
  <si>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</si>
  <si>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</si>
  <si>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</si>
  <si>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</si>
  <si>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</si>
  <si>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</si>
  <si>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</si>
  <si>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</si>
  <si>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</si>
  <si>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</si>
  <si>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</si>
  <si>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</si>
  <si>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</si>
  <si>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</si>
  <si>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</si>
  <si>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</si>
  <si>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</si>
  <si>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</si>
  <si>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</si>
  <si>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</si>
  <si>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</si>
  <si>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</si>
  <si>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</si>
  <si>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</si>
  <si>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</si>
  <si>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</si>
  <si>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</si>
  <si>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</si>
  <si>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</si>
  <si>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</si>
  <si>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</si>
  <si>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</si>
  <si>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</si>
  <si>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</si>
  <si>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</si>
  <si>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</si>
  <si>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</si>
  <si>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</si>
  <si>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</si>
  <si>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</si>
  <si>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</si>
  <si>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</si>
  <si>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</si>
  <si>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</si>
  <si>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</si>
  <si>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</si>
  <si>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</si>
  <si>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</si>
  <si>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</si>
  <si>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</si>
  <si>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</si>
  <si>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</si>
  <si>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</si>
  <si>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</si>
  <si>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</si>
  <si>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</si>
  <si>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</si>
  <si>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</si>
  <si>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</si>
  <si>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</si>
  <si>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</si>
  <si>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</si>
  <si>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</si>
  <si>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</si>
  <si>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</si>
  <si>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</si>
  <si>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</si>
  <si>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</si>
  <si>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</si>
  <si>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</si>
  <si>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</si>
  <si>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</si>
  <si>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</si>
  <si>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</si>
  <si>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</si>
  <si>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</si>
  <si>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</si>
  <si>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</si>
  <si>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</si>
  <si>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</si>
  <si>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</si>
  <si>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</si>
  <si>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</si>
  <si>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</si>
  <si>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</si>
  <si>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</si>
  <si>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</si>
  <si>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</si>
  <si>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</si>
  <si>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</si>
  <si>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</si>
  <si>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</si>
  <si>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</si>
  <si>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</si>
  <si>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</si>
  <si>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</si>
  <si>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</si>
  <si>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</si>
  <si>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</si>
  <si>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</si>
  <si>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</si>
  <si>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</si>
  <si>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</si>
  <si>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</si>
  <si>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</si>
  <si>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</si>
  <si>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</si>
  <si>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</si>
  <si>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</si>
  <si>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</si>
  <si>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</si>
  <si>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</si>
  <si>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</si>
  <si>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</si>
  <si>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</si>
  <si>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</si>
  <si>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</si>
  <si>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</si>
  <si>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</si>
  <si>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</si>
  <si>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</si>
  <si>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</si>
  <si>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</si>
  <si>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</si>
  <si>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</si>
  <si>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</si>
  <si>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</si>
  <si>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</si>
  <si>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</si>
  <si>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</si>
  <si>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</si>
  <si>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</si>
  <si>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</si>
  <si>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</si>
  <si>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</si>
  <si>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</si>
  <si>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</si>
  <si>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</si>
  <si>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</si>
  <si>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</si>
  <si>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</si>
  <si>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</si>
  <si>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</si>
  <si>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</si>
  <si>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</si>
  <si>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</si>
  <si>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</si>
  <si>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</si>
  <si>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</si>
  <si>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</si>
  <si>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</si>
  <si>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</si>
  <si>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</si>
  <si>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</si>
  <si>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</si>
  <si>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</si>
  <si>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</si>
  <si>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</si>
  <si>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</si>
  <si>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</si>
  <si>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</si>
  <si>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</si>
  <si>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</si>
  <si>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</si>
  <si>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</si>
  <si>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</si>
  <si>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</si>
  <si>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</si>
  <si>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</si>
  <si>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</si>
  <si>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</si>
  <si>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</si>
  <si>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</si>
  <si>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</si>
  <si>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</si>
  <si>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</si>
  <si>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</si>
  <si>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</si>
  <si>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</si>
  <si>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</si>
  <si>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</si>
  <si>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</si>
  <si>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</si>
  <si>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</si>
  <si>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</si>
  <si>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</si>
  <si>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</si>
  <si>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</si>
  <si>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</si>
  <si>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</si>
  <si>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</si>
  <si>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</si>
  <si>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</si>
  <si>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</si>
  <si>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</si>
  <si>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</si>
  <si>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</si>
  <si>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</si>
  <si>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</si>
  <si>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</si>
  <si>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</si>
  <si>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</si>
  <si>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</si>
  <si>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</si>
  <si>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</si>
  <si>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</si>
  <si>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</si>
  <si>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</si>
  <si>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</si>
  <si>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</si>
  <si>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</si>
  <si>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</si>
  <si>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</si>
  <si>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</si>
  <si>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</si>
  <si>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</si>
  <si>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</si>
  <si>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</si>
  <si>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</si>
  <si>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</si>
  <si>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</si>
  <si>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</si>
  <si>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</si>
  <si>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</si>
  <si>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</si>
  <si>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</si>
  <si>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</si>
  <si>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</si>
  <si>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</si>
  <si>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</si>
  <si>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</si>
  <si>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</si>
  <si>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</si>
  <si>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</si>
  <si>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</si>
  <si>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</si>
  <si>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</si>
  <si>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</si>
  <si>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</si>
  <si>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</si>
  <si>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</si>
  <si>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</si>
  <si>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</si>
  <si>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</si>
  <si>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</si>
  <si>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</si>
  <si>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</si>
  <si>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</si>
  <si>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</si>
  <si>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</si>
  <si>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</si>
  <si>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</si>
  <si>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</si>
  <si>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</si>
  <si>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</si>
  <si>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</si>
  <si>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</si>
  <si>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</si>
  <si>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</si>
  <si>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</si>
  <si>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</si>
  <si>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</si>
  <si>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</si>
  <si>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</si>
  <si>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</si>
  <si>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</si>
  <si>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</si>
  <si>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</si>
  <si>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</si>
  <si>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</si>
  <si>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</si>
  <si>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</si>
  <si>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</si>
  <si>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</si>
  <si>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</si>
  <si>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</si>
  <si>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</si>
  <si>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</si>
  <si>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</si>
  <si>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</si>
  <si>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</si>
  <si>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</si>
  <si>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</si>
  <si>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</si>
  <si>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</si>
  <si>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</si>
  <si>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</si>
  <si>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</si>
  <si>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</si>
  <si>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</si>
  <si>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</si>
  <si>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</si>
  <si>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</si>
  <si>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</si>
  <si>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</si>
  <si>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</si>
  <si>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</si>
  <si>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</si>
  <si>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</si>
  <si>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</si>
  <si>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</si>
  <si>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</si>
  <si>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</si>
  <si>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</si>
  <si>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</si>
  <si>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</si>
  <si>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</si>
  <si>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</si>
  <si>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</si>
  <si>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</si>
  <si>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</si>
  <si>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</si>
  <si>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</si>
  <si>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</si>
  <si>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</si>
  <si>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</si>
  <si>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</si>
  <si>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</si>
  <si>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</si>
  <si>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</si>
  <si>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</si>
  <si>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</si>
  <si>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</si>
  <si>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</si>
  <si>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</si>
  <si>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</si>
  <si>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</si>
  <si>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</si>
  <si>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</si>
  <si>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</si>
  <si>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</si>
  <si>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</si>
  <si>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</si>
  <si>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</si>
  <si>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</si>
  <si>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</si>
  <si>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</si>
  <si>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</si>
  <si>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</si>
  <si>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</si>
  <si>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</si>
  <si>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</si>
  <si>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</si>
  <si>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</si>
  <si>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</si>
  <si>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</si>
  <si>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</si>
  <si>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</si>
  <si>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</si>
  <si>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</si>
  <si>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</si>
  <si>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</si>
  <si>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</si>
  <si>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</si>
  <si>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</si>
  <si>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</si>
  <si>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</si>
  <si>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</si>
  <si>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</si>
  <si>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</si>
  <si>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</si>
  <si>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</si>
  <si>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</si>
  <si>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</si>
  <si>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</si>
  <si>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</si>
  <si>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</si>
  <si>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</si>
  <si>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</si>
  <si>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</si>
  <si>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</si>
  <si>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</si>
  <si>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</si>
  <si>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</si>
  <si>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</si>
  <si>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</si>
  <si>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</si>
  <si>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</si>
  <si>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</si>
  <si>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</si>
  <si>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</si>
  <si>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</si>
  <si>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</si>
  <si>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</si>
  <si>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</si>
  <si>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</si>
  <si>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</si>
  <si>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</si>
  <si>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</si>
  <si>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</si>
  <si>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</si>
  <si>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</si>
  <si>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</si>
  <si>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</si>
  <si>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</si>
  <si>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</si>
  <si>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</si>
  <si>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</si>
  <si>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</si>
  <si>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</si>
  <si>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</si>
  <si>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</si>
  <si>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</si>
  <si>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</si>
  <si>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</si>
  <si>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</si>
  <si>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</si>
  <si>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</si>
  <si>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</si>
  <si>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</si>
  <si>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</si>
  <si>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</si>
  <si>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</si>
  <si>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</si>
  <si>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</si>
  <si>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</si>
  <si>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</si>
  <si>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</si>
  <si>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</si>
  <si>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</si>
  <si>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</si>
  <si>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</si>
  <si>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</si>
  <si>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</si>
  <si>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</si>
  <si>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</si>
  <si>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</si>
  <si>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</si>
  <si>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</si>
  <si>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</si>
  <si>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</si>
  <si>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</si>
  <si>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</si>
  <si>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</si>
  <si>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</si>
  <si>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</si>
  <si>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</si>
  <si>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</si>
  <si>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</si>
  <si>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</si>
  <si>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</si>
  <si>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</si>
  <si>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</si>
  <si>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</si>
  <si>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</si>
  <si>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</si>
  <si>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</si>
  <si>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</si>
  <si>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</si>
  <si>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</si>
  <si>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</si>
  <si>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</si>
  <si>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</si>
  <si>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</si>
  <si>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</si>
  <si>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</si>
  <si>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</si>
  <si>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</si>
  <si>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</si>
  <si>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</si>
  <si>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</si>
  <si>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</si>
  <si>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</si>
  <si>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</si>
  <si>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</si>
  <si>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</si>
  <si>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</si>
  <si>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</si>
  <si>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</si>
  <si>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</si>
  <si>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</si>
  <si>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</si>
  <si>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</si>
  <si>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</si>
  <si>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</si>
  <si>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</si>
  <si>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</si>
  <si>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</si>
  <si>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</si>
  <si>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</si>
  <si>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</si>
  <si>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</si>
  <si>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</si>
  <si>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</si>
  <si>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</si>
  <si>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</si>
  <si>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</si>
  <si>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</si>
  <si>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</si>
  <si>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</si>
  <si>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</si>
  <si>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</si>
  <si>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</si>
  <si>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</si>
  <si>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</si>
  <si>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</si>
  <si>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</si>
  <si>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</si>
  <si>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</si>
  <si>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</si>
  <si>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</si>
  <si>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</si>
  <si>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</si>
  <si>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</si>
  <si>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</si>
  <si>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</si>
  <si>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</si>
  <si>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</si>
  <si>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</si>
  <si>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</si>
  <si>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</si>
  <si>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</si>
  <si>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</si>
  <si>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</si>
  <si>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</si>
  <si>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</si>
  <si>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</si>
  <si>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</si>
  <si>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</si>
  <si>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</si>
  <si>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</si>
  <si>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</si>
  <si>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</si>
  <si>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</si>
  <si>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</si>
  <si>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</si>
  <si>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</si>
  <si>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</si>
  <si>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</si>
  <si>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</si>
  <si>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</si>
  <si>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</si>
  <si>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</si>
  <si>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</si>
  <si>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</si>
  <si>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</si>
  <si>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</si>
  <si>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</si>
  <si>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</si>
  <si>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</si>
  <si>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</si>
  <si>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</si>
  <si>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</si>
  <si>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</si>
  <si>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</si>
  <si>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</si>
  <si>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</si>
  <si>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</si>
  <si>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</si>
  <si>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</si>
  <si>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</si>
  <si>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</si>
  <si>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</si>
  <si>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</si>
  <si>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</si>
  <si>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</si>
  <si>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</si>
  <si>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</si>
  <si>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</si>
  <si>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</si>
  <si>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</si>
  <si>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</si>
  <si>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</si>
  <si>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</si>
  <si>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</si>
  <si>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</si>
  <si>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</si>
  <si>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</si>
  <si>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</si>
  <si>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</si>
  <si>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</si>
  <si>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</si>
  <si>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</si>
  <si>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</si>
  <si>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</si>
  <si>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</si>
  <si>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</si>
  <si>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</si>
  <si>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</si>
  <si>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</si>
  <si>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</si>
  <si>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</si>
  <si>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</si>
  <si>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</si>
  <si>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</si>
  <si>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</si>
  <si>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</si>
  <si>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</si>
  <si>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</si>
  <si>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</si>
  <si>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</si>
  <si>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</si>
  <si>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</si>
  <si>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</si>
  <si>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</si>
  <si>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</si>
  <si>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</si>
  <si>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</si>
  <si>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</si>
  <si>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</si>
  <si>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</si>
  <si>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</si>
  <si>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</si>
  <si>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</si>
  <si>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</si>
  <si>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</si>
  <si>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</si>
  <si>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</si>
  <si>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</si>
  <si>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</si>
  <si>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</si>
  <si>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</si>
  <si>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</si>
  <si>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</si>
  <si>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</si>
  <si>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</si>
  <si>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</si>
  <si>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</si>
  <si>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</si>
  <si>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</si>
  <si>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</si>
  <si>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</si>
  <si>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</si>
  <si>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</si>
  <si>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</si>
  <si>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</si>
  <si>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</si>
  <si>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</si>
  <si>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</si>
  <si>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</si>
  <si>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</si>
  <si>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</si>
  <si>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</si>
  <si>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</si>
  <si>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</si>
  <si>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</si>
  <si>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</si>
  <si>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</si>
  <si>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</si>
  <si>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</si>
  <si>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</si>
  <si>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</si>
  <si>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</si>
  <si>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</si>
  <si>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</si>
  <si>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</si>
  <si>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</si>
  <si>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</si>
  <si>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</si>
  <si>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</si>
  <si>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</si>
  <si>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</si>
  <si>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</si>
  <si>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</si>
  <si>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</si>
  <si>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</si>
  <si>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</si>
  <si>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</si>
  <si>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</si>
  <si>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</si>
  <si>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</si>
  <si>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</si>
  <si>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</si>
  <si>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</si>
  <si>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</si>
  <si>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</si>
  <si>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</si>
  <si>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</si>
  <si>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</si>
  <si>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</si>
  <si>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</si>
  <si>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</si>
  <si>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</si>
  <si>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</si>
  <si>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</si>
  <si>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</si>
  <si>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</si>
  <si>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</si>
  <si>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</si>
  <si>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</si>
  <si>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</si>
  <si>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</si>
  <si>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</si>
  <si>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</si>
  <si>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</si>
  <si>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</si>
  <si>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</si>
  <si>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</si>
  <si>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</si>
  <si>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</si>
  <si>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</si>
  <si>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</si>
  <si>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</si>
  <si>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</si>
  <si>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</si>
  <si>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</si>
  <si>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</si>
  <si>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</si>
  <si>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</si>
  <si>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</si>
  <si>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</si>
  <si>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</si>
  <si>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</si>
  <si>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</si>
  <si>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</si>
  <si>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</si>
  <si>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</si>
  <si>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</si>
  <si>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</si>
  <si>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</si>
  <si>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</si>
  <si>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</si>
  <si>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</si>
  <si>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</si>
  <si>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</si>
  <si>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</si>
  <si>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</si>
  <si>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</si>
  <si>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</si>
  <si>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</si>
  <si>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</si>
  <si>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</si>
  <si>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</si>
  <si>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</si>
  <si>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</si>
  <si>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</si>
  <si>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</si>
  <si>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</si>
  <si>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</si>
  <si>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</si>
  <si>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</si>
  <si>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</si>
  <si>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</si>
  <si>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</si>
  <si>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</si>
  <si>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</si>
  <si>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</si>
  <si>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</si>
  <si>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</si>
  <si>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</si>
  <si>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</si>
  <si>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</si>
  <si>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</si>
  <si>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</si>
  <si>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</si>
  <si>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</si>
  <si>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</si>
  <si>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</si>
  <si>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</si>
  <si>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</si>
  <si>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</si>
  <si>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</si>
  <si>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</si>
  <si>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</si>
  <si>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</si>
  <si>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</si>
  <si>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</si>
  <si>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</si>
  <si>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</si>
  <si>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</si>
  <si>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</si>
  <si>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</si>
  <si>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</si>
  <si>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</si>
  <si>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</si>
  <si>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</si>
  <si>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</si>
  <si>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</si>
  <si>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</si>
  <si>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</si>
  <si>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</si>
  <si>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</si>
  <si>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</si>
  <si>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</si>
  <si>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</si>
  <si>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</si>
  <si>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</si>
  <si>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</si>
  <si>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</si>
  <si>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</si>
  <si>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</si>
  <si>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</si>
  <si>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</si>
  <si>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</si>
  <si>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</si>
  <si>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</si>
  <si>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</si>
  <si>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</si>
  <si>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</si>
  <si>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</si>
  <si>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</si>
  <si>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</si>
  <si>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</si>
  <si>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</si>
  <si>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</si>
  <si>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</si>
  <si>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</si>
  <si>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</si>
  <si>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</si>
  <si>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</si>
  <si>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</si>
  <si>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</si>
  <si>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</si>
  <si>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</si>
  <si>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</si>
  <si>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</si>
  <si>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</si>
  <si>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</si>
  <si>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</si>
  <si>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</si>
  <si>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</si>
  <si>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</si>
  <si>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</si>
  <si>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</si>
  <si>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</si>
  <si>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</si>
  <si>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</si>
  <si>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</si>
  <si>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</si>
  <si>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</si>
  <si>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</si>
  <si>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</si>
  <si>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</si>
  <si>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</si>
  <si>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</si>
  <si>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</si>
  <si>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</si>
  <si>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</si>
  <si>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</si>
  <si>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</si>
  <si>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</si>
  <si>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</si>
  <si>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</si>
  <si>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</si>
  <si>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</si>
  <si>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</si>
  <si>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</si>
  <si>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</si>
  <si>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</si>
  <si>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</si>
  <si>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</si>
  <si>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</si>
  <si>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</si>
  <si>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</si>
  <si>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</si>
  <si>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</si>
  <si>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</si>
  <si>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</si>
  <si>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</si>
  <si>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</si>
  <si>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</si>
  <si>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</si>
  <si>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</si>
  <si>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</si>
  <si>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</si>
  <si>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</si>
  <si>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</si>
  <si>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</si>
  <si>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</si>
  <si>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</si>
  <si>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</si>
  <si>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</si>
  <si>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</si>
  <si>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</si>
  <si>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</si>
  <si>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</si>
  <si>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</si>
  <si>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</si>
  <si>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</si>
  <si>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</si>
  <si>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</si>
  <si>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</si>
  <si>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</si>
  <si>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</si>
  <si>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</si>
  <si>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</si>
  <si>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</si>
  <si>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</si>
  <si>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</si>
  <si>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</si>
  <si>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</si>
  <si>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</si>
  <si>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</si>
  <si>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</si>
  <si>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</si>
  <si>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</si>
  <si>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</si>
  <si>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</si>
  <si>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</si>
  <si>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</si>
  <si>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</si>
  <si>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</si>
  <si>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</si>
  <si>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</si>
  <si>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</si>
  <si>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</si>
  <si>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</si>
  <si>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</si>
  <si>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</si>
  <si>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</si>
  <si>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</si>
  <si>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</si>
  <si>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</si>
  <si>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</si>
  <si>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</si>
  <si>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</si>
  <si>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</si>
  <si>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</si>
  <si>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</si>
  <si>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</si>
  <si>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</si>
  <si>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</si>
  <si>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</si>
  <si>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</si>
  <si>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</si>
  <si>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</si>
  <si>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</si>
  <si>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</si>
  <si>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</si>
  <si>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</si>
  <si>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</si>
  <si>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</si>
  <si>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</si>
  <si>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</si>
  <si>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</si>
  <si>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</si>
  <si>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</si>
  <si>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</si>
  <si>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</si>
  <si>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</si>
  <si>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</si>
  <si>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</si>
  <si>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</si>
  <si>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</si>
  <si>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</si>
  <si>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</si>
  <si>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</si>
  <si>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</si>
  <si>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</si>
  <si>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</si>
  <si>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</si>
  <si>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</si>
  <si>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</si>
  <si>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</si>
  <si>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</si>
  <si>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</si>
  <si>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</si>
  <si>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</si>
  <si>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</si>
  <si>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</si>
  <si>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</si>
  <si>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</si>
  <si>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</si>
  <si>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</si>
  <si>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</si>
  <si>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</si>
  <si>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</si>
  <si>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</si>
  <si>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</si>
  <si>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</si>
  <si>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</si>
  <si>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</si>
  <si>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</si>
  <si>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</si>
  <si>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</si>
  <si>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</si>
  <si>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</si>
  <si>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</si>
  <si>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</si>
  <si>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</si>
  <si>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</si>
  <si>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</si>
  <si>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</si>
  <si>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</si>
  <si>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</si>
  <si>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</si>
  <si>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</si>
  <si>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</si>
  <si>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</si>
  <si>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</si>
  <si>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</si>
  <si>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</si>
  <si>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</si>
  <si>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</si>
  <si>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</si>
  <si>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</si>
  <si>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</si>
  <si>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</si>
  <si>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</si>
  <si>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</si>
  <si>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</si>
  <si>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</si>
  <si>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</si>
  <si>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</si>
  <si>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</si>
  <si>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</si>
  <si>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</si>
  <si>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</si>
  <si>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</si>
  <si>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</si>
  <si>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</si>
  <si>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</si>
  <si>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</si>
  <si>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</si>
  <si>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</si>
  <si>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</si>
  <si>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</si>
  <si>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</si>
  <si>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</si>
  <si>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</si>
  <si>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</si>
  <si>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</si>
  <si>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</si>
  <si>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</si>
  <si>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</si>
  <si>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</si>
  <si>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</si>
  <si>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</si>
  <si>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</si>
  <si>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</si>
  <si>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</si>
  <si>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</si>
  <si>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</si>
  <si>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</si>
  <si>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</si>
  <si>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</si>
  <si>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</si>
  <si>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</si>
  <si>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</si>
  <si>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</si>
  <si>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</si>
  <si>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</si>
  <si>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</si>
  <si>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</si>
  <si>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</si>
  <si>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</si>
  <si>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</si>
  <si>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</si>
  <si>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</si>
  <si>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</si>
  <si>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</si>
  <si>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</si>
  <si>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</si>
  <si>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</si>
  <si>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</si>
  <si>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</si>
  <si>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</si>
  <si>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</si>
  <si>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</si>
  <si>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</si>
  <si>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</si>
  <si>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</si>
  <si>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</si>
  <si>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</si>
  <si>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</si>
  <si>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</si>
  <si>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</si>
  <si>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</si>
  <si>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</si>
  <si>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</si>
  <si>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</si>
  <si>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</si>
  <si>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</si>
  <si>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</si>
  <si>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</si>
  <si>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</si>
  <si>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</si>
  <si>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</si>
  <si>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</si>
  <si>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</si>
  <si>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</si>
  <si>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</si>
  <si>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</si>
  <si>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</si>
  <si>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</si>
  <si>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</si>
  <si>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</si>
  <si>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</si>
  <si>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</si>
  <si>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</si>
  <si>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</si>
  <si>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</si>
  <si>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</si>
  <si>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</si>
  <si>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</si>
  <si>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</si>
  <si>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</si>
  <si>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</si>
  <si>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</si>
  <si>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</si>
  <si>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</si>
  <si>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</si>
  <si>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</si>
  <si>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</si>
  <si>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</si>
  <si>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</si>
  <si>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</si>
  <si>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</si>
  <si>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</si>
  <si>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</si>
  <si>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</si>
  <si>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</si>
  <si>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</si>
  <si>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</si>
  <si>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</si>
  <si>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</si>
  <si>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</si>
  <si>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</si>
  <si>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</si>
  <si>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</si>
  <si>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</si>
  <si>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</si>
  <si>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</si>
  <si>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</si>
  <si>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</si>
  <si>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</si>
  <si>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</si>
  <si>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</si>
  <si>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</si>
  <si>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</si>
  <si>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</si>
  <si>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</si>
  <si>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</si>
  <si>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</si>
  <si>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</si>
  <si>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</si>
  <si>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</si>
  <si>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</si>
  <si>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</si>
  <si>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</si>
  <si>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</si>
  <si>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</si>
  <si>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</si>
  <si>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</si>
  <si>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</si>
  <si>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</si>
  <si>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</si>
  <si>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</si>
  <si>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</si>
  <si>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</si>
  <si>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</si>
  <si>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</si>
  <si>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</si>
  <si>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</si>
  <si>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</si>
  <si>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</si>
  <si>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</si>
  <si>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</si>
  <si>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</si>
  <si>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</si>
  <si>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</si>
  <si>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</si>
  <si>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</si>
  <si>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</si>
  <si>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</si>
  <si>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</si>
  <si>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</si>
  <si>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</si>
  <si>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</si>
  <si>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</si>
  <si>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</si>
  <si>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</si>
  <si>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</si>
  <si>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</si>
  <si>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</si>
  <si>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</si>
  <si>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</si>
  <si>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</si>
  <si>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</si>
  <si>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</si>
  <si>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</si>
  <si>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</si>
  <si>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</si>
  <si>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</si>
  <si>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</si>
  <si>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</si>
  <si>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</si>
  <si>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</si>
  <si>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</si>
  <si>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</si>
  <si>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</si>
  <si>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</si>
  <si>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</si>
  <si>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</si>
  <si>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</si>
  <si>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</si>
  <si>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</si>
  <si>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</si>
  <si>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</si>
  <si>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</si>
  <si>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</si>
  <si>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</si>
  <si>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</si>
  <si>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</si>
  <si>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</si>
  <si>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</si>
  <si>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</si>
  <si>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</si>
  <si>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</si>
  <si>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</si>
  <si>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</si>
  <si>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</si>
  <si>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</si>
  <si>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</si>
  <si>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</si>
  <si>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</si>
  <si>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</si>
  <si>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</si>
  <si>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</si>
  <si>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</si>
  <si>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</si>
  <si>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</si>
  <si>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</si>
  <si>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</si>
  <si>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</si>
  <si>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</si>
  <si>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</si>
  <si>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</si>
  <si>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</si>
  <si>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</si>
  <si>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</si>
  <si>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</si>
  <si>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</si>
  <si>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</si>
  <si>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</si>
  <si>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</si>
  <si>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</si>
  <si>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</si>
  <si>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</si>
  <si>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</si>
  <si>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</si>
  <si>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</si>
  <si>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</si>
  <si>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</si>
  <si>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</si>
  <si>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</si>
  <si>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</si>
  <si>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</si>
  <si>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</si>
  <si>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</si>
  <si>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</si>
  <si>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</si>
  <si>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</si>
  <si>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</si>
  <si>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</si>
  <si>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</si>
  <si>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</si>
  <si>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</si>
  <si>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</si>
  <si>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</si>
  <si>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</si>
  <si>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</si>
  <si>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</si>
  <si>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</si>
  <si>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</si>
  <si>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</si>
  <si>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</si>
  <si>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</si>
  <si>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</si>
  <si>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</si>
  <si>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</si>
  <si>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</si>
  <si>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</si>
  <si>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</si>
  <si>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</si>
  <si>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</si>
  <si>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</si>
  <si>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</si>
  <si>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</si>
  <si>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</si>
  <si>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</si>
  <si>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</si>
  <si>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</si>
  <si>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</si>
  <si>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</si>
  <si>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</si>
  <si>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</si>
  <si>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</si>
  <si>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</si>
  <si>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</si>
  <si>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</si>
  <si>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</si>
  <si>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</si>
  <si>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</si>
  <si>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</si>
  <si>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</si>
  <si>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</si>
  <si>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</si>
  <si>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</si>
  <si>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</si>
  <si>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</si>
  <si>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</si>
  <si>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</si>
  <si>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</si>
  <si>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</si>
  <si>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</si>
  <si>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</si>
  <si>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</si>
  <si>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</si>
  <si>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</si>
  <si>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</si>
  <si>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</si>
  <si>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</si>
  <si>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</si>
  <si>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</si>
  <si>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</si>
  <si>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</si>
  <si>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</si>
  <si>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</si>
  <si>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</si>
  <si>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</si>
  <si>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</si>
  <si>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</si>
  <si>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</si>
  <si>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</si>
  <si>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</si>
  <si>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</si>
  <si>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</si>
  <si>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</si>
  <si>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</si>
  <si>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</si>
  <si>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</si>
  <si>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</si>
  <si>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</si>
  <si>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</si>
  <si>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</si>
  <si>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</si>
  <si>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</si>
  <si>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</si>
  <si>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</si>
  <si>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</si>
  <si>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</si>
  <si>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</si>
  <si>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</si>
  <si>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</si>
  <si>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</si>
  <si>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</si>
  <si>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</si>
  <si>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</si>
  <si>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</si>
  <si>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</si>
  <si>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</si>
  <si>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</si>
  <si>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</si>
  <si>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</si>
  <si>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</si>
  <si>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</si>
  <si>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</si>
  <si>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</si>
  <si>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</si>
  <si>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</si>
  <si>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</si>
  <si>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</si>
  <si>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</si>
  <si>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</si>
  <si>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</si>
  <si>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</si>
  <si>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</si>
  <si>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</si>
  <si>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</si>
  <si>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</si>
  <si>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</si>
  <si>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</si>
  <si>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</si>
  <si>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</si>
  <si>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</si>
  <si>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</si>
  <si>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</si>
  <si>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</si>
  <si>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</si>
  <si>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</si>
  <si>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</si>
  <si>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</si>
  <si>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</si>
  <si>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</si>
  <si>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</si>
  <si>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</si>
  <si>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</si>
  <si>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</si>
  <si>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</si>
  <si>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</si>
  <si>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</si>
  <si>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</si>
  <si>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</si>
  <si>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</si>
  <si>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</si>
  <si>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</si>
  <si>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</si>
  <si>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</si>
  <si>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</si>
  <si>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</si>
  <si>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</si>
  <si>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</si>
  <si>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</si>
  <si>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</si>
  <si>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</si>
  <si>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</si>
  <si>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</si>
  <si>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</si>
  <si>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</si>
  <si>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</si>
  <si>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</si>
  <si>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</si>
  <si>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</si>
  <si>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</si>
  <si>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</si>
  <si>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</si>
  <si>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</si>
  <si>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</si>
  <si>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</si>
  <si>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</si>
  <si>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</si>
  <si>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</si>
  <si>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</si>
  <si>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</si>
  <si>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</si>
  <si>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</si>
  <si>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</si>
  <si>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</si>
  <si>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</si>
  <si>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</si>
  <si>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</si>
  <si>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</si>
  <si>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</si>
  <si>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</si>
  <si>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</si>
  <si>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</si>
  <si>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</si>
  <si>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</si>
  <si>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</si>
  <si>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</si>
  <si>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</si>
  <si>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</si>
  <si>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</si>
  <si>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</si>
  <si>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</si>
  <si>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</si>
  <si>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</si>
  <si>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</si>
  <si>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</si>
  <si>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</si>
  <si>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</si>
  <si>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</si>
  <si>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</si>
  <si>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</si>
  <si>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</si>
  <si>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</si>
  <si>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</si>
  <si>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</si>
  <si>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</si>
  <si>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</si>
  <si>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</si>
  <si>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</si>
  <si>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</si>
  <si>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</si>
  <si>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</si>
  <si>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</si>
  <si>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</si>
  <si>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</si>
  <si>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</si>
  <si>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</si>
  <si>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</si>
  <si>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</si>
  <si>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</si>
  <si>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</si>
  <si>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</si>
  <si>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</si>
  <si>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</si>
  <si>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</si>
  <si>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</si>
  <si>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</si>
  <si>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</si>
  <si>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</si>
  <si>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</si>
  <si>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</si>
  <si>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</si>
  <si>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</si>
  <si>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</si>
  <si>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</si>
  <si>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</si>
  <si>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</si>
  <si>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</si>
  <si>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</si>
  <si>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</si>
  <si>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</si>
  <si>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</si>
  <si>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</si>
  <si>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</si>
  <si>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</si>
  <si>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</si>
  <si>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</si>
  <si>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</si>
  <si>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</si>
  <si>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</si>
  <si>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</si>
  <si>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</si>
  <si>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</si>
  <si>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</si>
  <si>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</si>
  <si>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</si>
  <si>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</si>
  <si>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</si>
  <si>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</si>
  <si>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</si>
  <si>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</si>
  <si>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</si>
  <si>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</si>
  <si>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</si>
  <si>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</si>
  <si>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</si>
  <si>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</si>
  <si>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</si>
  <si>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</si>
  <si>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</si>
  <si>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</si>
  <si>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</si>
  <si>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</si>
  <si>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</si>
  <si>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</si>
  <si>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</si>
  <si>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</si>
  <si>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</si>
  <si>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</si>
  <si>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</si>
  <si>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</si>
  <si>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</si>
  <si>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</si>
  <si>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</si>
  <si>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</si>
  <si>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</si>
  <si>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</si>
  <si>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</si>
  <si>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</si>
  <si>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</si>
  <si>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</si>
  <si>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</si>
  <si>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</si>
  <si>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</si>
  <si>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</si>
  <si>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</si>
  <si>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</si>
  <si>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</si>
  <si>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</si>
  <si>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</si>
  <si>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</si>
  <si>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</si>
  <si>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</si>
  <si>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</si>
  <si>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</si>
  <si>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</si>
  <si>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</si>
  <si>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</si>
  <si>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</si>
  <si>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</si>
  <si>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</si>
  <si>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</si>
  <si>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</si>
  <si>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</si>
  <si>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</si>
  <si>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</si>
  <si>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</si>
  <si>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</si>
  <si>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</si>
  <si>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</si>
  <si>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</si>
  <si>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</si>
  <si>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</si>
  <si>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</si>
  <si>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</si>
  <si>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</si>
  <si>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</si>
  <si>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</si>
  <si>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</si>
  <si>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</si>
  <si>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</si>
  <si>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</si>
  <si>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</si>
  <si>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</si>
  <si>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</si>
  <si>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</si>
  <si>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</si>
  <si>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</si>
  <si>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</si>
  <si>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</si>
  <si>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</si>
  <si>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</si>
  <si>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</si>
  <si>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</si>
  <si>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</si>
  <si>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</si>
  <si>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</si>
  <si>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</si>
  <si>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</si>
  <si>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</si>
  <si>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</si>
  <si>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</si>
  <si>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</si>
  <si>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</si>
  <si>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</si>
  <si>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</si>
  <si>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</si>
  <si>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</si>
  <si>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</si>
  <si>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</si>
  <si>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</si>
  <si>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</si>
  <si>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</si>
  <si>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</si>
  <si>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</si>
  <si>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</si>
  <si>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</si>
  <si>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</si>
  <si>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</si>
  <si>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</si>
  <si>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</si>
  <si>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</si>
  <si>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</si>
  <si>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</si>
  <si>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</si>
  <si>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</si>
  <si>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</si>
  <si>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</si>
  <si>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</si>
  <si>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</si>
  <si>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</si>
  <si>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</si>
  <si>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</si>
  <si>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</si>
  <si>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</si>
  <si>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</si>
  <si>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</si>
  <si>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</si>
  <si>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</si>
  <si>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</si>
  <si>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</si>
  <si>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</si>
  <si>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</si>
  <si>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</si>
  <si>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</si>
  <si>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</si>
  <si>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</si>
  <si>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</si>
  <si>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</si>
  <si>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</si>
  <si>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</si>
  <si>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</si>
  <si>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</si>
  <si>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</si>
  <si>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</si>
  <si>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</si>
  <si>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</si>
  <si>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</si>
  <si>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</si>
  <si>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</si>
  <si>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</si>
  <si>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</si>
  <si>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</si>
  <si>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</si>
  <si>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</si>
  <si>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</si>
  <si>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</si>
  <si>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</si>
  <si>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</si>
  <si>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</si>
  <si>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</si>
  <si>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</si>
  <si>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</si>
  <si>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</si>
  <si>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</si>
  <si>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</si>
  <si>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</si>
  <si>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</si>
  <si>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</si>
  <si>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</si>
  <si>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</si>
  <si>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</si>
  <si>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</si>
  <si>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</si>
  <si>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</si>
  <si>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</si>
  <si>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</si>
  <si>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</si>
  <si>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</si>
  <si>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</si>
  <si>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</si>
  <si>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</si>
  <si>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</si>
  <si>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</si>
  <si>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</si>
  <si>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</si>
  <si>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</si>
  <si>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</si>
  <si>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</si>
  <si>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</si>
  <si>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</si>
  <si>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</si>
  <si>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</si>
  <si>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</si>
  <si>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</si>
  <si>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</si>
  <si>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</si>
  <si>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</si>
  <si>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</si>
  <si>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</si>
  <si>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</si>
  <si>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</si>
  <si>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</si>
  <si>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</si>
  <si>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</si>
  <si>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</si>
  <si>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</si>
  <si>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</si>
  <si>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</si>
  <si>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</si>
  <si>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</si>
  <si>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</si>
  <si>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</si>
  <si>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</si>
  <si>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</si>
  <si>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</si>
  <si>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</si>
  <si>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</si>
  <si>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</si>
  <si>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</si>
  <si>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</si>
  <si>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</si>
  <si>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</si>
  <si>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</si>
  <si>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</si>
  <si>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</si>
  <si>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</si>
  <si>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</si>
  <si>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</si>
  <si>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</si>
  <si>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</si>
  <si>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</si>
  <si>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</si>
  <si>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</si>
  <si>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</si>
  <si>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</si>
  <si>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</si>
  <si>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</si>
  <si>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</si>
  <si>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</si>
  <si>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</si>
  <si>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</si>
  <si>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</si>
  <si>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</si>
  <si>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</si>
  <si>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</si>
  <si>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</si>
  <si>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</si>
  <si>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</si>
  <si>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</si>
  <si>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</si>
  <si>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</si>
  <si>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</si>
  <si>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</si>
  <si>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</si>
  <si>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</si>
  <si>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</si>
  <si>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</si>
  <si>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</si>
  <si>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</si>
  <si>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</si>
  <si>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</si>
  <si>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</si>
  <si>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</si>
  <si>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</si>
  <si>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</si>
  <si>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</si>
  <si>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</si>
  <si>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</si>
  <si>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</si>
  <si>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</si>
  <si>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</si>
  <si>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</si>
  <si>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</si>
  <si>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</si>
  <si>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</si>
  <si>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</si>
  <si>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</si>
  <si>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</si>
  <si>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</si>
  <si>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</si>
  <si>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</si>
  <si>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</si>
  <si>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</si>
  <si>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</si>
  <si>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</si>
  <si>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</si>
  <si>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</si>
  <si>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</si>
  <si>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</si>
  <si>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</si>
  <si>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</si>
  <si>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</si>
  <si>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</si>
  <si>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</si>
  <si>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</si>
  <si>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</si>
  <si>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</si>
  <si>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</si>
  <si>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</si>
  <si>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</si>
  <si>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</si>
  <si>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</si>
  <si>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</si>
  <si>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</si>
  <si>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</si>
  <si>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</si>
  <si>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</si>
  <si>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</si>
  <si>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</si>
  <si>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</si>
  <si>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</si>
  <si>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</si>
  <si>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</si>
  <si>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</si>
  <si>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</si>
  <si>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</si>
  <si>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</si>
  <si>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</si>
  <si>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</si>
  <si>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</si>
  <si>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</si>
  <si>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</si>
  <si>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</si>
  <si>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</si>
  <si>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</si>
  <si>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</si>
  <si>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</si>
  <si>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</si>
  <si>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</si>
  <si>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</si>
  <si>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</si>
  <si>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</si>
  <si>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</si>
  <si>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</si>
  <si>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</si>
  <si>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</si>
  <si>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</si>
  <si>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</si>
  <si>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</si>
  <si>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</si>
  <si>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</si>
  <si>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</si>
  <si>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</si>
  <si>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</si>
  <si>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</si>
  <si>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</si>
  <si>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</si>
  <si>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</si>
  <si>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</si>
  <si>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</si>
  <si>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</si>
  <si>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</si>
  <si>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</si>
  <si>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</si>
  <si>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</si>
  <si>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</si>
  <si>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</si>
  <si>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</si>
  <si>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</si>
  <si>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</si>
  <si>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</si>
  <si>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</si>
  <si>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</si>
  <si>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</si>
  <si>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</si>
  <si>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</si>
  <si>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</si>
  <si>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</si>
  <si>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</si>
  <si>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</si>
  <si>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</si>
  <si>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</si>
  <si>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</si>
  <si>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</si>
  <si>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</si>
  <si>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</si>
  <si>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</si>
  <si>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</si>
  <si>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</si>
  <si>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</si>
  <si>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</si>
  <si>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</si>
  <si>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</si>
  <si>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</si>
  <si>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</si>
  <si>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</si>
  <si>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</si>
  <si>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</si>
  <si>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</si>
  <si>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</si>
  <si>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</si>
  <si>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</si>
  <si>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</si>
  <si>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</si>
  <si>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</si>
  <si>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</si>
  <si>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</si>
  <si>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</si>
  <si>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</si>
  <si>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</si>
  <si>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</si>
  <si>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</si>
  <si>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</si>
  <si>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</si>
  <si>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</si>
  <si>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</si>
  <si>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</si>
  <si>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</si>
  <si>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</si>
  <si>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</si>
  <si>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</si>
  <si>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</si>
  <si>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</si>
  <si>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</si>
  <si>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</si>
  <si>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</si>
  <si>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</si>
  <si>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</si>
  <si>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</si>
  <si>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</si>
  <si>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</si>
  <si>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</si>
  <si>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</si>
  <si>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</si>
  <si>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</si>
  <si>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</si>
  <si>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</si>
  <si>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</si>
  <si>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</si>
  <si>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</si>
  <si>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</si>
  <si>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</si>
  <si>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</si>
  <si>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</si>
  <si>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</si>
  <si>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</si>
  <si>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</si>
  <si>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</si>
  <si>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</si>
  <si>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</si>
  <si>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</si>
  <si>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</si>
  <si>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</si>
  <si>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</si>
  <si>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</si>
  <si>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</si>
  <si>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</si>
  <si>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</si>
  <si>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</si>
  <si>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</si>
  <si>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</si>
  <si>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</si>
  <si>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</si>
  <si>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</si>
  <si>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</si>
  <si>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</si>
  <si>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</si>
  <si>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</si>
  <si>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</si>
  <si>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</si>
  <si>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</si>
  <si>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</si>
  <si>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</si>
  <si>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</si>
  <si>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</si>
  <si>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</si>
  <si>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</si>
  <si>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</si>
  <si>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</si>
  <si>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</si>
  <si>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</si>
  <si>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</si>
  <si>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</si>
  <si>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</si>
  <si>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</si>
  <si>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</si>
  <si>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</si>
  <si>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</si>
  <si>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</si>
  <si>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</si>
  <si>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</si>
  <si>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</si>
  <si>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</si>
  <si>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</si>
  <si>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</si>
  <si>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</si>
  <si>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</si>
  <si>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</si>
  <si>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</si>
  <si>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</si>
  <si>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</si>
  <si>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</si>
  <si>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</si>
  <si>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</si>
  <si>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</si>
  <si>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</si>
  <si>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</si>
  <si>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</si>
  <si>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</si>
  <si>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</si>
  <si>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</si>
  <si>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</si>
  <si>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</si>
  <si>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</si>
  <si>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</si>
  <si>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</si>
  <si>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</si>
  <si>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</si>
  <si>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</si>
  <si>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</si>
  <si>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</si>
  <si>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</si>
  <si>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</si>
  <si>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</si>
  <si>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</si>
  <si>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</si>
  <si>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</si>
  <si>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</si>
  <si>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</si>
  <si>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</si>
  <si>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</si>
  <si>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</si>
  <si>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</si>
  <si>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</si>
  <si>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</si>
  <si>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</si>
  <si>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</si>
  <si>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</si>
  <si>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</si>
  <si>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</si>
  <si>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</si>
  <si>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</si>
  <si>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</si>
  <si>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</si>
  <si>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</si>
  <si>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</si>
  <si>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</si>
  <si>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</si>
  <si>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</si>
  <si>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</si>
  <si>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</si>
  <si>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</si>
  <si>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</si>
  <si>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</si>
  <si>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</si>
  <si>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</si>
  <si>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</si>
  <si>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</si>
  <si>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</si>
  <si>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</si>
  <si>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</si>
  <si>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</si>
  <si>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</si>
  <si>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</si>
  <si>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</si>
  <si>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</si>
  <si>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</si>
  <si>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</si>
  <si>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</si>
  <si>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</si>
  <si>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</si>
  <si>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</si>
  <si>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</si>
  <si>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</si>
  <si>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</si>
  <si>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</si>
  <si>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</si>
  <si>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</si>
  <si>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</si>
  <si>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</si>
  <si>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</si>
  <si>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</si>
  <si>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</si>
  <si>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</si>
  <si>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</si>
  <si>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</si>
  <si>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</si>
  <si>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</si>
  <si>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</si>
  <si>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</si>
  <si>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</si>
  <si>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</si>
  <si>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</si>
  <si>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</si>
  <si>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</si>
  <si>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</si>
  <si>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</si>
  <si>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</si>
  <si>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</si>
  <si>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</si>
  <si>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</si>
  <si>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</si>
  <si>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</si>
  <si>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</si>
  <si>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</si>
  <si>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</si>
  <si>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</si>
  <si>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</si>
  <si>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</si>
  <si>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</si>
  <si>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</si>
  <si>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</si>
  <si>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</si>
  <si>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</si>
  <si>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</si>
  <si>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</si>
  <si>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</si>
  <si>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</si>
  <si>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</si>
  <si>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</si>
  <si>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</si>
  <si>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</si>
  <si>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</si>
  <si>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</si>
  <si>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</si>
  <si>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</si>
  <si>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</si>
  <si>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</si>
  <si>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</si>
  <si>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</si>
  <si>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</si>
  <si>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</si>
  <si>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</si>
  <si>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</si>
  <si>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</si>
  <si>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</si>
  <si>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</si>
  <si>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</si>
  <si>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</si>
  <si>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</si>
  <si>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</si>
  <si>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</si>
  <si>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</si>
  <si>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</si>
  <si>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</si>
  <si>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</si>
  <si>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</si>
  <si>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</si>
  <si>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</si>
  <si>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</si>
  <si>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</si>
  <si>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</si>
  <si>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</si>
  <si>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</si>
  <si>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</si>
  <si>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</si>
  <si>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</si>
  <si>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</si>
  <si>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</si>
  <si>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</si>
  <si>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</si>
  <si>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</si>
  <si>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</si>
  <si>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</si>
  <si>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</si>
  <si>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</si>
  <si>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</si>
  <si>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</si>
  <si>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</si>
  <si>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</si>
  <si>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</si>
  <si>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</si>
  <si>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</si>
  <si>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</si>
  <si>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</si>
  <si>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</si>
  <si>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</si>
  <si>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</si>
  <si>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</si>
  <si>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</si>
  <si>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</si>
  <si>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</si>
  <si>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</si>
  <si>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</si>
  <si>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</si>
  <si>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</si>
  <si>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</si>
  <si>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</si>
  <si>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</si>
  <si>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</si>
  <si>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</si>
  <si>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</si>
  <si>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</si>
  <si>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</si>
  <si>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</si>
  <si>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</si>
  <si>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</si>
  <si>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</si>
  <si>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</si>
  <si>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</si>
  <si>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</si>
  <si>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</si>
  <si>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</si>
  <si>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</si>
  <si>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</si>
  <si>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</si>
  <si>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</si>
  <si>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</si>
  <si>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</si>
  <si>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</si>
  <si>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</si>
  <si>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</si>
  <si>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</si>
  <si>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</si>
  <si>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</si>
  <si>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</si>
  <si>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</si>
  <si>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</si>
  <si>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</si>
  <si>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</si>
  <si>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</si>
  <si>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</si>
  <si>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</si>
  <si>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</si>
  <si>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</si>
  <si>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</si>
  <si>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</si>
  <si>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</si>
  <si>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</si>
  <si>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</si>
  <si>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</si>
  <si>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</si>
  <si>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</si>
  <si>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</si>
  <si>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</si>
  <si>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</si>
  <si>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</si>
  <si>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</si>
  <si>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</si>
  <si>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</si>
  <si>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</si>
  <si>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</si>
  <si>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</si>
  <si>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</si>
  <si>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</si>
  <si>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</si>
  <si>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</si>
  <si>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</si>
  <si>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</si>
  <si>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</si>
  <si>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</si>
  <si>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</si>
  <si>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</si>
  <si>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</si>
  <si>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</si>
  <si>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</si>
  <si>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</si>
  <si>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</si>
  <si>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</si>
  <si>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</si>
  <si>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</si>
  <si>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</si>
  <si>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</si>
  <si>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</si>
  <si>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</si>
  <si>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</si>
  <si>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</si>
  <si>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</si>
  <si>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</si>
  <si>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</si>
  <si>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</si>
  <si>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</si>
  <si>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</si>
  <si>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</si>
  <si>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</si>
  <si>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</si>
  <si>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</si>
  <si>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</si>
  <si>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</si>
  <si>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</si>
  <si>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</si>
  <si>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</si>
  <si>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</si>
  <si>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</si>
  <si>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</si>
  <si>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</si>
  <si>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</si>
  <si>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</si>
  <si>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</si>
  <si>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</si>
  <si>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</si>
  <si>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</si>
  <si>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</si>
  <si>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</si>
  <si>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</si>
  <si>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</si>
  <si>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</si>
  <si>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</si>
  <si>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</si>
  <si>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</si>
  <si>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</si>
  <si>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</si>
  <si>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</si>
  <si>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</si>
  <si>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</si>
  <si>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</si>
  <si>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</si>
  <si>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</si>
  <si>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</si>
  <si>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</si>
  <si>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</si>
  <si>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</si>
  <si>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</si>
  <si>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</si>
  <si>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</si>
  <si>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</si>
  <si>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</si>
  <si>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</si>
  <si>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</si>
  <si>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</si>
  <si>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</si>
  <si>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</si>
  <si>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</si>
  <si>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</si>
  <si>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</si>
  <si>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</si>
  <si>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</si>
  <si>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</si>
  <si>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</si>
  <si>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</si>
  <si>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</si>
  <si>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</si>
  <si>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</si>
  <si>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</si>
  <si>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</si>
  <si>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</si>
  <si>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</si>
  <si>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</si>
  <si>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</si>
  <si>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</si>
  <si>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</si>
  <si>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</si>
  <si>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</si>
  <si>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</si>
  <si>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</si>
  <si>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</si>
  <si>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</si>
  <si>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</si>
  <si>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</si>
  <si>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</si>
  <si>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</si>
  <si>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</si>
  <si>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</si>
  <si>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</si>
  <si>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</si>
  <si>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</si>
  <si>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</si>
  <si>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</si>
  <si>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</si>
  <si>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</si>
  <si>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</si>
  <si>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</si>
  <si>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</si>
  <si>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</si>
  <si>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</si>
  <si>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</si>
  <si>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</si>
  <si>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</si>
  <si>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</si>
  <si>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</si>
  <si>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</si>
  <si>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</si>
  <si>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</si>
  <si>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</si>
  <si>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</si>
  <si>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</si>
  <si>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</si>
  <si>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</si>
  <si>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</si>
  <si>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</si>
  <si>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</si>
  <si>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</si>
  <si>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</si>
  <si>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</si>
  <si>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</si>
  <si>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</si>
  <si>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</si>
  <si>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</si>
  <si>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</si>
  <si>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</si>
  <si>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</si>
  <si>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</si>
  <si>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</si>
  <si>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</si>
  <si>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</si>
  <si>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</si>
  <si>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</si>
  <si>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</si>
  <si>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</si>
  <si>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</si>
  <si>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</si>
  <si>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</si>
  <si>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</si>
  <si>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</si>
  <si>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</si>
  <si>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</si>
  <si>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</si>
  <si>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</si>
  <si>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</si>
  <si>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</si>
  <si>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</si>
  <si>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</si>
  <si>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</si>
  <si>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</si>
  <si>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</si>
  <si>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</si>
  <si>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</si>
  <si>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</si>
  <si>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</si>
  <si>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</si>
  <si>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</si>
  <si>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</si>
  <si>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</si>
  <si>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</si>
  <si>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</si>
  <si>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</si>
  <si>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</si>
  <si>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</si>
  <si>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</si>
  <si>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</si>
  <si>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</si>
  <si>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</si>
  <si>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</si>
  <si>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</si>
  <si>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</si>
  <si>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</si>
  <si>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</si>
  <si>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</si>
  <si>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</si>
  <si>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</si>
  <si>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</si>
  <si>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</si>
  <si>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</si>
  <si>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</si>
  <si>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</si>
  <si>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</si>
  <si>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</si>
  <si>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</si>
  <si>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</si>
  <si>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</si>
  <si>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</si>
  <si>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</si>
  <si>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</si>
  <si>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</si>
  <si>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</si>
  <si>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</si>
  <si>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</si>
  <si>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</si>
  <si>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</si>
  <si>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</si>
  <si>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</si>
  <si>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</si>
  <si>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</si>
  <si>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</si>
  <si>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</si>
  <si>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</si>
  <si>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</si>
  <si>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</si>
  <si>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</si>
  <si>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</si>
  <si>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</si>
  <si>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</si>
  <si>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</si>
  <si>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</si>
  <si>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</si>
  <si>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</si>
  <si>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</si>
  <si>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</si>
  <si>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</si>
  <si>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</si>
  <si>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</si>
  <si>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</si>
  <si>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</si>
  <si>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</si>
  <si>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</si>
  <si>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</si>
  <si>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</si>
  <si>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</si>
  <si>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</si>
  <si>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</si>
  <si>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</si>
  <si>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</si>
  <si>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</si>
  <si>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</si>
  <si>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</si>
  <si>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</si>
  <si>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</si>
  <si>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</si>
  <si>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</si>
  <si>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</si>
  <si>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</si>
  <si>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</si>
  <si>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</si>
  <si>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</si>
  <si>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</si>
  <si>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</si>
  <si>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</si>
  <si>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</si>
  <si>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</si>
  <si>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</si>
  <si>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</si>
  <si>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</si>
  <si>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</si>
  <si>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</si>
  <si>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</si>
  <si>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</si>
  <si>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</si>
  <si>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</si>
  <si>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</si>
  <si>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</si>
  <si>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</si>
  <si>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</si>
  <si>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</si>
  <si>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</si>
  <si>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</si>
  <si>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</si>
  <si>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</si>
  <si>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</si>
  <si>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</si>
  <si>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</si>
  <si>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</si>
  <si>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</si>
  <si>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</si>
  <si>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</si>
  <si>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</si>
  <si>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</si>
  <si>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</si>
  <si>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</si>
  <si>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</si>
  <si>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</si>
  <si>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</si>
  <si>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</si>
  <si>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</si>
  <si>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</si>
  <si>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</si>
  <si>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</si>
  <si>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</si>
  <si>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</si>
  <si>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</si>
  <si>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</si>
  <si>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</si>
  <si>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</si>
  <si>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</si>
  <si>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</si>
  <si>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</si>
  <si>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</si>
  <si>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</si>
  <si>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</si>
  <si>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</si>
  <si>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</si>
  <si>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</si>
  <si>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</si>
  <si>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</si>
  <si>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</si>
  <si>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</si>
  <si>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</si>
  <si>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</si>
  <si>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</si>
  <si>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</si>
  <si>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</si>
  <si>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</si>
  <si>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</si>
  <si>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</si>
  <si>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</si>
  <si>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</si>
  <si>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</si>
  <si>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</si>
  <si>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</si>
  <si>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</si>
  <si>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</si>
  <si>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</si>
  <si>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</si>
  <si>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</si>
  <si>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</si>
  <si>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</si>
  <si>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</si>
  <si>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</si>
  <si>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</si>
  <si>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</si>
  <si>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</si>
  <si>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</si>
  <si>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</si>
  <si>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</si>
  <si>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</si>
  <si>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</si>
  <si>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</si>
  <si>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</si>
  <si>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</si>
  <si>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</si>
  <si>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</si>
  <si>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</si>
  <si>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</si>
  <si>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</si>
  <si>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</si>
  <si>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</si>
  <si>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</si>
  <si>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</si>
  <si>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</si>
  <si>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</si>
  <si>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</si>
  <si>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</si>
  <si>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</si>
  <si>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</si>
  <si>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</si>
  <si>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</si>
  <si>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</si>
  <si>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</si>
  <si>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</si>
  <si>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</si>
  <si>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</si>
  <si>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</si>
  <si>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</si>
  <si>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</si>
  <si>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</si>
  <si>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</si>
  <si>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</si>
  <si>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</si>
  <si>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</si>
  <si>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</si>
  <si>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</si>
  <si>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</si>
  <si>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</si>
  <si>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</si>
  <si>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</si>
  <si>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</si>
  <si>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</si>
  <si>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</si>
  <si>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</si>
  <si>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</si>
  <si>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</si>
  <si>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</si>
  <si>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</si>
  <si>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</si>
  <si>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</si>
  <si>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</si>
  <si>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</si>
  <si>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</si>
  <si>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</si>
  <si>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</si>
  <si>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</si>
  <si>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</si>
  <si>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</si>
  <si>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</si>
  <si>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</si>
  <si>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</si>
  <si>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</si>
  <si>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</si>
  <si>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</si>
  <si>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</si>
  <si>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</si>
  <si>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</si>
  <si>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</si>
  <si>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</si>
  <si>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</si>
  <si>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</si>
  <si>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</si>
  <si>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</si>
  <si>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</si>
  <si>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</si>
  <si>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</si>
  <si>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</si>
  <si>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</si>
  <si>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</si>
  <si>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</si>
  <si>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</si>
  <si>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</si>
  <si>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</si>
  <si>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</si>
  <si>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</si>
  <si>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</si>
  <si>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</si>
  <si>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</si>
  <si>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</si>
  <si>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</si>
  <si>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</si>
  <si>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</si>
  <si>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</si>
  <si>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</si>
  <si>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</si>
  <si>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</si>
  <si>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</si>
  <si>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</si>
  <si>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</si>
  <si>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</si>
  <si>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</si>
  <si>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</si>
  <si>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</si>
  <si>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</si>
  <si>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</si>
  <si>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</si>
  <si>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</si>
  <si>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</si>
  <si>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</si>
  <si>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</si>
  <si>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</si>
  <si>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</si>
  <si>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</si>
  <si>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</si>
  <si>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</si>
  <si>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</si>
  <si>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</si>
  <si>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</si>
  <si>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</si>
  <si>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</si>
  <si>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</si>
  <si>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</si>
  <si>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</si>
  <si>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</si>
  <si>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</si>
  <si>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</si>
  <si>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</si>
  <si>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</si>
  <si>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</si>
  <si>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</si>
  <si>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</si>
  <si>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</si>
  <si>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</si>
  <si>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</si>
  <si>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</si>
  <si>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</si>
  <si>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</si>
  <si>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</si>
  <si>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</si>
  <si>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</si>
  <si>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</si>
  <si>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</si>
  <si>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</si>
  <si>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</si>
  <si>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</si>
  <si>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</si>
  <si>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</si>
  <si>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</si>
  <si>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</si>
  <si>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</si>
  <si>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</si>
  <si>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</si>
  <si>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</si>
  <si>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</si>
  <si>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</si>
  <si>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</si>
  <si>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</si>
  <si>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</si>
  <si>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</si>
  <si>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</si>
  <si>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</si>
  <si>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</si>
  <si>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</si>
  <si>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</si>
  <si>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</si>
  <si>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</si>
  <si>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</si>
  <si>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</si>
  <si>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</si>
  <si>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</si>
  <si>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</si>
  <si>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</si>
  <si>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</si>
  <si>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</si>
  <si>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</si>
  <si>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</si>
  <si>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</si>
  <si>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</si>
  <si>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</si>
  <si>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</si>
  <si>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</si>
  <si>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</si>
  <si>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</si>
  <si>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</si>
  <si>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</si>
  <si>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</si>
  <si>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</si>
  <si>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</si>
  <si>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</si>
  <si>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</si>
  <si>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</si>
  <si>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</si>
  <si>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</si>
  <si>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</si>
  <si>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</si>
  <si>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</si>
  <si>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</si>
  <si>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</si>
  <si>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</si>
  <si>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</si>
  <si>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</si>
  <si>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</si>
  <si>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</si>
  <si>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</si>
  <si>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</si>
  <si>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</si>
  <si>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</si>
  <si>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</si>
  <si>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</si>
  <si>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</si>
  <si>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</si>
  <si>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</si>
  <si>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</si>
  <si>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</si>
  <si>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</si>
  <si>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</si>
  <si>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</si>
  <si>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</si>
  <si>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</si>
  <si>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</si>
  <si>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</si>
  <si>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</si>
  <si>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</si>
  <si>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</si>
  <si>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</si>
  <si>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</si>
  <si>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</si>
  <si>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</si>
  <si>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</si>
  <si>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</si>
  <si>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</si>
  <si>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</si>
  <si>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</si>
  <si>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</si>
  <si>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</si>
  <si>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</si>
  <si>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</si>
  <si>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</si>
  <si>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</si>
  <si>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</si>
  <si>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</si>
  <si>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</si>
  <si>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</si>
  <si>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</si>
  <si>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</si>
  <si>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</si>
  <si>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</si>
  <si>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</si>
  <si>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</si>
  <si>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</si>
  <si>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</si>
  <si>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</si>
  <si>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</si>
  <si>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</si>
  <si>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</si>
  <si>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</si>
  <si>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</si>
  <si>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</si>
  <si>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</si>
  <si>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</si>
  <si>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</si>
  <si>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</si>
  <si>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</si>
  <si>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</si>
  <si>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</si>
  <si>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</si>
  <si>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</si>
  <si>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</si>
  <si>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</si>
  <si>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</si>
  <si>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</si>
  <si>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</si>
  <si>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</si>
  <si>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</si>
  <si>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</si>
  <si>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</si>
  <si>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</si>
  <si>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</si>
  <si>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</si>
  <si>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</si>
  <si>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</si>
  <si>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</si>
  <si>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</si>
  <si>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</si>
  <si>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</si>
  <si>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</si>
  <si>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</si>
  <si>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</si>
  <si>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</si>
  <si>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</si>
  <si>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</si>
  <si>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</si>
  <si>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</si>
  <si>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</si>
  <si>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</si>
  <si>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</si>
  <si>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</si>
  <si>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</si>
  <si>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</si>
  <si>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</si>
  <si>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</si>
  <si>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</si>
  <si>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</si>
  <si>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</si>
  <si>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</si>
  <si>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</si>
  <si>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</si>
  <si>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</si>
  <si>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</si>
  <si>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</si>
  <si>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</si>
  <si>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</si>
  <si>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</si>
  <si>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</si>
  <si>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</si>
  <si>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</si>
  <si>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</si>
  <si>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</si>
  <si>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</si>
  <si>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</si>
  <si>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</si>
  <si>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</si>
  <si>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</si>
  <si>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</si>
  <si>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</si>
  <si>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</si>
  <si>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</si>
  <si>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</si>
  <si>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</si>
  <si>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</si>
  <si>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</si>
  <si>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</si>
  <si>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</si>
  <si>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</si>
  <si>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</si>
  <si>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</si>
  <si>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</si>
  <si>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</si>
  <si>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</si>
  <si>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</si>
  <si>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</si>
  <si>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</si>
  <si>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</si>
  <si>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</si>
  <si>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</si>
  <si>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</si>
  <si>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</si>
  <si>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</si>
  <si>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</si>
  <si>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</si>
  <si>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</si>
  <si>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</si>
  <si>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</si>
  <si>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</si>
  <si>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</si>
  <si>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</si>
  <si>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</si>
  <si>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</si>
  <si>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</si>
  <si>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</si>
  <si>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</si>
  <si>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</si>
  <si>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</si>
  <si>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</si>
  <si>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</si>
  <si>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</si>
  <si>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</si>
  <si>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</si>
  <si>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</si>
  <si>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</si>
  <si>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</si>
  <si>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</si>
  <si>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</si>
  <si>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</si>
  <si>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</si>
  <si>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</si>
  <si>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</si>
  <si>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</si>
  <si>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</si>
  <si>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</si>
  <si>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</si>
  <si>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</si>
  <si>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</si>
  <si>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</si>
  <si>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</si>
  <si>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</si>
  <si>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</si>
  <si>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</si>
  <si>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</si>
  <si>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</si>
  <si>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</si>
  <si>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</si>
  <si>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</si>
  <si>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</si>
  <si>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</si>
  <si>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</si>
  <si>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</si>
  <si>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</si>
  <si>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</si>
  <si>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</si>
  <si>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</si>
  <si>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</si>
  <si>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</si>
  <si>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</si>
  <si>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</si>
  <si>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</si>
  <si>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</si>
  <si>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</si>
  <si>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</si>
  <si>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</si>
  <si>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</si>
  <si>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</si>
  <si>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</si>
  <si>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</si>
  <si>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</si>
  <si>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</si>
  <si>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</si>
  <si>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</si>
  <si>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</si>
  <si>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</si>
  <si>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</si>
  <si>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</si>
  <si>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</si>
  <si>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</si>
  <si>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</si>
  <si>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</si>
  <si>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</si>
  <si>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</si>
  <si>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</si>
  <si>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</si>
  <si>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</si>
  <si>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</si>
  <si>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</si>
  <si>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</si>
  <si>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</si>
  <si>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</si>
  <si>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</si>
  <si>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</si>
  <si>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</si>
  <si>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</si>
  <si>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</si>
  <si>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</si>
  <si>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</si>
  <si>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</si>
  <si>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</si>
  <si>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</si>
  <si>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</si>
  <si>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</si>
  <si>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</si>
  <si>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</si>
  <si>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</si>
  <si>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</si>
  <si>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</si>
  <si>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</si>
  <si>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</si>
  <si>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</si>
  <si>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</si>
  <si>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</si>
  <si>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</si>
  <si>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</si>
  <si>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</si>
  <si>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</si>
  <si>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</si>
  <si>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</si>
  <si>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</si>
  <si>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</si>
  <si>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</si>
  <si>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</si>
  <si>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</si>
  <si>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</si>
  <si>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</si>
  <si>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</si>
  <si>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</si>
  <si>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</si>
  <si>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</si>
  <si>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</si>
  <si>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</si>
  <si>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</si>
  <si>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</si>
  <si>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</si>
  <si>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</si>
  <si>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</si>
  <si>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</si>
  <si>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</si>
  <si>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</si>
  <si>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</si>
  <si>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</si>
  <si>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</si>
  <si>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</si>
  <si>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</si>
  <si>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</si>
  <si>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</si>
  <si>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</si>
  <si>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</si>
  <si>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</si>
  <si>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</si>
  <si>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</si>
  <si>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</si>
  <si>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</si>
  <si>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</si>
  <si>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</si>
  <si>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</si>
  <si>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</si>
  <si>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</si>
  <si>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</si>
  <si>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</si>
  <si>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</si>
  <si>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</si>
  <si>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</si>
  <si>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</si>
  <si>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</si>
  <si>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</si>
  <si>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</si>
  <si>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</si>
  <si>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</si>
  <si>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</si>
  <si>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</si>
  <si>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</si>
  <si>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</si>
  <si>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</si>
  <si>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</si>
  <si>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</si>
  <si>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</si>
  <si>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</si>
  <si>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</si>
  <si>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</si>
  <si>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</si>
  <si>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</si>
  <si>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</si>
  <si>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</si>
  <si>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</si>
  <si>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</si>
  <si>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</si>
  <si>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</si>
  <si>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</si>
  <si>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</si>
  <si>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</si>
  <si>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</si>
  <si>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</si>
  <si>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</si>
  <si>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</si>
  <si>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</si>
  <si>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</si>
  <si>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</si>
  <si>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</si>
  <si>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</si>
  <si>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</si>
  <si>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</si>
  <si>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</si>
  <si>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</si>
  <si>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</si>
  <si>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</si>
  <si>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</si>
  <si>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</si>
  <si>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</si>
  <si>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</si>
  <si>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</si>
  <si>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</si>
  <si>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</si>
  <si>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</si>
  <si>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</si>
  <si>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</si>
  <si>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</si>
  <si>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</si>
  <si>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</si>
  <si>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</si>
  <si>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</si>
  <si>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</si>
  <si>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</si>
  <si>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</si>
  <si>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</si>
  <si>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</si>
  <si>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</si>
  <si>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</si>
  <si>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</si>
  <si>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</si>
  <si>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</si>
  <si>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</si>
  <si>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</si>
  <si>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</si>
  <si>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</si>
  <si>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</si>
  <si>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</si>
  <si>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</si>
  <si>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</si>
  <si>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</si>
  <si>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</si>
  <si>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</si>
  <si>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</si>
  <si>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</si>
  <si>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</si>
  <si>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</si>
  <si>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</si>
  <si>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</si>
  <si>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</si>
  <si>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</si>
  <si>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</si>
  <si>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</si>
  <si>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</si>
  <si>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</si>
  <si>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</si>
  <si>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</si>
  <si>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</si>
  <si>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</si>
  <si>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</si>
  <si>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</si>
  <si>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</si>
  <si>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</si>
  <si>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</si>
  <si>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</si>
  <si>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</si>
  <si>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</si>
  <si>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</si>
  <si>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</si>
  <si>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</si>
  <si>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</si>
  <si>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</si>
  <si>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</si>
  <si>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</si>
  <si>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</si>
  <si>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</si>
  <si>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</si>
  <si>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</si>
  <si>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</si>
  <si>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</si>
  <si>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</si>
  <si>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</si>
  <si>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</si>
  <si>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</si>
  <si>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</si>
  <si>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</si>
  <si>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</si>
  <si>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</si>
  <si>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</si>
  <si>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</si>
  <si>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</si>
  <si>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</si>
  <si>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</si>
  <si>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</si>
  <si>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</si>
  <si>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</si>
  <si>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</si>
  <si>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</si>
  <si>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</si>
  <si>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</si>
  <si>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</si>
  <si>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</si>
  <si>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</si>
  <si>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</si>
  <si>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</si>
  <si>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</si>
  <si>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</si>
  <si>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</si>
  <si>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</si>
  <si>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</si>
  <si>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</si>
  <si>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</si>
  <si>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</si>
  <si>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</si>
  <si>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</si>
  <si>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</si>
  <si>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</si>
  <si>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</si>
  <si>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</si>
  <si>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</si>
  <si>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</si>
  <si>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</si>
  <si>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</si>
  <si>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</si>
  <si>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</si>
  <si>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</si>
  <si>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</si>
  <si>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</si>
  <si>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</si>
  <si>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</si>
  <si>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</si>
  <si>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</si>
  <si>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</si>
  <si>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</si>
  <si>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</si>
  <si>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</si>
  <si>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</si>
  <si>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</si>
  <si>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</si>
  <si>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</si>
  <si>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</si>
  <si>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</si>
  <si>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</si>
  <si>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</si>
  <si>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</si>
  <si>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</si>
  <si>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</si>
  <si>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</si>
  <si>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</si>
  <si>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</si>
  <si>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</si>
  <si>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</si>
  <si>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</si>
  <si>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</si>
  <si>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</si>
  <si>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</si>
  <si>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</si>
  <si>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</si>
  <si>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</si>
  <si>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</si>
  <si>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</si>
  <si>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</si>
  <si>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</si>
  <si>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</si>
  <si>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</si>
  <si>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</si>
  <si>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</si>
  <si>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</si>
  <si>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</si>
  <si>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</si>
  <si>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</si>
  <si>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</si>
  <si>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</si>
  <si>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</si>
  <si>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</si>
  <si>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</si>
  <si>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</si>
  <si>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</si>
  <si>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</si>
  <si>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</si>
  <si>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</si>
  <si>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</si>
  <si>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</si>
  <si>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</si>
  <si>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</si>
  <si>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</si>
  <si>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</si>
  <si>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</si>
  <si>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</si>
  <si>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</si>
  <si>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</si>
  <si>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</si>
  <si>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</si>
  <si>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</si>
  <si>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</si>
  <si>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</si>
  <si>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</si>
  <si>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</si>
  <si>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</si>
  <si>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</si>
  <si>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</si>
  <si>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</si>
  <si>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</si>
  <si>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</si>
  <si>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</si>
  <si>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</si>
  <si>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</si>
  <si>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</si>
  <si>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</si>
  <si>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</si>
  <si>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</si>
  <si>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</si>
  <si>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</si>
  <si>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</si>
  <si>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</si>
  <si>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</si>
  <si>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</si>
  <si>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</si>
  <si>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</si>
  <si>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</si>
  <si>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</si>
  <si>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</si>
  <si>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</si>
  <si>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</si>
  <si>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</si>
  <si>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</si>
  <si>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</si>
  <si>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</si>
  <si>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</si>
  <si>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</si>
  <si>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</si>
  <si>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</si>
  <si>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</si>
  <si>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</si>
  <si>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</si>
  <si>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</si>
  <si>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</si>
  <si>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</si>
  <si>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</si>
  <si>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</si>
  <si>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</si>
  <si>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</si>
  <si>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</si>
  <si>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</si>
  <si>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</si>
  <si>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</si>
  <si>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</si>
  <si>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</si>
  <si>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</si>
  <si>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</si>
  <si>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</si>
  <si>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</si>
  <si>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</si>
  <si>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</si>
  <si>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</si>
  <si>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</si>
  <si>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</si>
  <si>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</si>
  <si>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</si>
  <si>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</si>
  <si>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</si>
  <si>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</si>
  <si>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</si>
  <si>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</si>
  <si>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</si>
  <si>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</si>
  <si>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</si>
  <si>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</si>
  <si>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</si>
  <si>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</si>
  <si>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</si>
  <si>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</si>
  <si>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</si>
  <si>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</si>
  <si>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</si>
  <si>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</si>
  <si>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</si>
  <si>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</si>
  <si>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</si>
  <si>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</si>
  <si>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</si>
  <si>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</si>
  <si>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</si>
  <si>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</si>
  <si>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</si>
  <si>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</si>
  <si>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</si>
  <si>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</si>
  <si>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</si>
  <si>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</si>
  <si>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</si>
  <si>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</si>
  <si>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</si>
  <si>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</si>
  <si>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</si>
  <si>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</si>
  <si>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</si>
  <si>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</si>
  <si>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</si>
  <si>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</si>
  <si>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</si>
  <si>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</si>
  <si>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</si>
  <si>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</si>
  <si>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</si>
  <si>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</si>
  <si>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</si>
  <si>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</si>
  <si>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</si>
  <si>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</si>
  <si>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</si>
  <si>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</si>
  <si>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</si>
  <si>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</si>
  <si>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</si>
  <si>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</si>
  <si>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</si>
  <si>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</si>
  <si>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</si>
  <si>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</si>
  <si>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</si>
  <si>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</si>
  <si>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</si>
  <si>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</si>
  <si>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</si>
  <si>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</si>
  <si>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</si>
  <si>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</si>
  <si>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</si>
  <si>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</si>
  <si>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</si>
  <si>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</si>
  <si>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</si>
  <si>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</si>
  <si>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</si>
  <si>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</si>
  <si>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</si>
  <si>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</si>
  <si>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</si>
  <si>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</si>
  <si>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</si>
  <si>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</si>
  <si>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</si>
  <si>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</si>
  <si>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</si>
  <si>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</si>
  <si>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</si>
  <si>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</si>
  <si>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</si>
  <si>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</si>
  <si>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</si>
  <si>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</si>
  <si>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</si>
  <si>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</si>
  <si>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</si>
  <si>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</si>
  <si>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</si>
  <si>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</si>
  <si>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</si>
  <si>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</si>
  <si>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</si>
  <si>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</si>
  <si>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</si>
  <si>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</si>
  <si>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</si>
  <si>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</si>
  <si>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</si>
  <si>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</si>
  <si>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</si>
  <si>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</si>
  <si>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</si>
  <si>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</si>
  <si>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</si>
  <si>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</si>
  <si>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</si>
  <si>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</si>
  <si>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</si>
  <si>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</si>
  <si>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</si>
  <si>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</si>
  <si>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</si>
  <si>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</si>
  <si>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</si>
  <si>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</si>
  <si>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</si>
  <si>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</si>
  <si>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</si>
  <si>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</si>
  <si>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</si>
  <si>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</si>
  <si>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</si>
  <si>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</si>
  <si>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</si>
  <si>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</si>
  <si>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</si>
  <si>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</si>
  <si>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</si>
  <si>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</si>
  <si>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</si>
  <si>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</si>
  <si>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</si>
  <si>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</si>
  <si>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</si>
  <si>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</si>
  <si>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</si>
  <si>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</si>
  <si>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</si>
  <si>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</si>
  <si>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</si>
  <si>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</si>
  <si>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</si>
  <si>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</si>
  <si>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</si>
  <si>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</si>
  <si>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</si>
  <si>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</si>
  <si>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</si>
  <si>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</si>
  <si>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</si>
  <si>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</si>
  <si>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</si>
  <si>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</si>
  <si>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</si>
  <si>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</si>
  <si>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</si>
  <si>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</si>
  <si>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</si>
  <si>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</si>
  <si>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</si>
  <si>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</si>
  <si>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</si>
  <si>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</si>
  <si>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</si>
  <si>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</si>
  <si>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</si>
  <si>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</si>
  <si>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</si>
  <si>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</si>
  <si>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</si>
  <si>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</si>
  <si>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</si>
  <si>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</si>
  <si>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</si>
  <si>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</si>
  <si>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</si>
  <si>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</si>
  <si>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</si>
  <si>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</si>
  <si>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</si>
  <si>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</si>
  <si>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</si>
  <si>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</si>
  <si>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</si>
  <si>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</si>
  <si>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</si>
  <si>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</si>
  <si>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</si>
  <si>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</si>
  <si>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</si>
  <si>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</si>
  <si>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</si>
  <si>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</si>
  <si>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</si>
  <si>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</si>
  <si>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</si>
  <si>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</si>
  <si>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</si>
  <si>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</si>
  <si>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</si>
  <si>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</si>
  <si>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</si>
  <si>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</si>
  <si>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</si>
  <si>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</si>
  <si>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</si>
  <si>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</si>
  <si>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</si>
  <si>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</si>
  <si>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</si>
  <si>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</si>
  <si>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</si>
  <si>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</si>
  <si>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</si>
  <si>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</si>
  <si>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</si>
  <si>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</si>
  <si>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</si>
  <si>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</si>
  <si>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</si>
  <si>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</si>
  <si>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</si>
  <si>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</si>
  <si>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</si>
  <si>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</si>
  <si>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</si>
  <si>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</si>
  <si>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</si>
  <si>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</si>
  <si>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</si>
  <si>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</si>
  <si>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</si>
  <si>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</si>
  <si>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</si>
  <si>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</si>
  <si>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</si>
  <si>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</si>
  <si>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</si>
  <si>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</si>
  <si>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</si>
  <si>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</si>
  <si>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</si>
  <si>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</si>
  <si>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</si>
  <si>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</si>
  <si>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</si>
  <si>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</si>
  <si>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</si>
  <si>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</si>
  <si>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</si>
  <si>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</si>
  <si>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</si>
  <si>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</si>
  <si>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</si>
  <si>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</si>
  <si>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</si>
  <si>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</si>
  <si>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</si>
  <si>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</si>
  <si>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</si>
  <si>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</si>
  <si>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</si>
  <si>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</si>
  <si>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</si>
  <si>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</si>
  <si>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</si>
  <si>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</si>
  <si>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</si>
  <si>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</si>
  <si>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</si>
  <si>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</si>
  <si>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</si>
  <si>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</si>
  <si>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</si>
  <si>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</si>
  <si>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</si>
  <si>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</si>
  <si>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</si>
  <si>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</si>
  <si>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</si>
  <si>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</si>
  <si>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</si>
  <si>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</si>
  <si>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</si>
  <si>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</si>
  <si>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</si>
  <si>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</si>
  <si>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</si>
  <si>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</si>
  <si>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</si>
  <si>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</si>
  <si>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</si>
  <si>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</si>
  <si>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</si>
  <si>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</si>
  <si>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</si>
  <si>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</si>
  <si>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</si>
  <si>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</si>
  <si>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</si>
  <si>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</si>
  <si>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</si>
  <si>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</si>
  <si>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</si>
  <si>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</si>
  <si>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</si>
  <si>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</si>
  <si>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</si>
  <si>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</si>
  <si>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</si>
  <si>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</si>
  <si>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</si>
  <si>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</si>
  <si>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</si>
  <si>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</si>
  <si>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</si>
  <si>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</si>
  <si>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</si>
  <si>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</si>
  <si>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</si>
  <si>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</si>
  <si>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</si>
  <si>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</si>
  <si>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</si>
  <si>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</si>
  <si>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</si>
  <si>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</si>
  <si>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</si>
  <si>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</si>
  <si>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</si>
  <si>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</si>
  <si>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</si>
  <si>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</si>
  <si>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</si>
  <si>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</si>
  <si>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</si>
  <si>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</si>
  <si>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</si>
  <si>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</si>
  <si>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</si>
  <si>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</si>
  <si>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</si>
  <si>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</si>
  <si>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</si>
  <si>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</si>
  <si>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</si>
  <si>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</si>
  <si>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</si>
  <si>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</si>
  <si>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</si>
  <si>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</si>
  <si>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</si>
  <si>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</si>
  <si>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</si>
  <si>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</si>
  <si>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</si>
  <si>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</si>
  <si>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</si>
  <si>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</si>
  <si>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</si>
  <si>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</si>
  <si>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</si>
  <si>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</si>
  <si>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</si>
  <si>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</si>
  <si>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</si>
  <si>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</si>
  <si>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</si>
  <si>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</si>
  <si>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</si>
  <si>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</si>
  <si>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</si>
  <si>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</si>
  <si>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</si>
  <si>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</si>
  <si>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</si>
  <si>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</si>
  <si>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</si>
  <si>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</si>
  <si>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</si>
  <si>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</si>
  <si>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</si>
  <si>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</si>
  <si>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</si>
  <si>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</si>
  <si>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</si>
  <si>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</si>
  <si>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</si>
  <si>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</si>
  <si>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</si>
  <si>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</si>
  <si>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</si>
  <si>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</si>
  <si>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</si>
  <si>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</si>
  <si>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</si>
  <si>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</si>
  <si>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</si>
  <si>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</si>
  <si>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</si>
  <si>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</si>
  <si>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</si>
  <si>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</si>
  <si>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</si>
  <si>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</si>
  <si>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</si>
  <si>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</si>
  <si>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</si>
  <si>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</si>
  <si>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</si>
  <si>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</si>
  <si>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</si>
  <si>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</si>
  <si>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</si>
  <si>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</si>
  <si>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</si>
  <si>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</si>
  <si>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</si>
  <si>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</si>
  <si>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</si>
  <si>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</si>
  <si>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</si>
  <si>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</si>
  <si>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</si>
  <si>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</si>
  <si>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</si>
  <si>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</si>
  <si>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</si>
  <si>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</si>
  <si>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</si>
  <si>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</si>
  <si>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</si>
  <si>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</si>
  <si>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</si>
  <si>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</si>
  <si>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</si>
  <si>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</si>
  <si>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</si>
  <si>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</si>
  <si>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</si>
  <si>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</si>
  <si>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</si>
  <si>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</si>
  <si>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</si>
  <si>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</si>
  <si>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</si>
  <si>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</si>
  <si>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</si>
  <si>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</si>
  <si>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</si>
  <si>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</si>
  <si>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</si>
  <si>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</si>
  <si>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</si>
  <si>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</si>
  <si>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</si>
  <si>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</si>
  <si>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</si>
  <si>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</si>
  <si>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</si>
  <si>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</si>
  <si>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</si>
  <si>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</si>
  <si>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</si>
  <si>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</si>
  <si>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</si>
  <si>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</si>
  <si>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</si>
  <si>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</si>
  <si>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</si>
  <si>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</si>
  <si>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</si>
  <si>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</si>
  <si>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</si>
  <si>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</si>
  <si>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</si>
  <si>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</si>
  <si>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</si>
  <si>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</si>
  <si>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</si>
  <si>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</si>
  <si>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</si>
  <si>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</si>
  <si>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</si>
  <si>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</si>
  <si>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</si>
  <si>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</si>
  <si>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</si>
  <si>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</si>
  <si>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</si>
  <si>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</si>
  <si>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</si>
  <si>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</si>
  <si>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</si>
  <si>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</si>
  <si>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</si>
  <si>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</si>
  <si>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</si>
  <si>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</si>
  <si>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</si>
  <si>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</si>
  <si>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</si>
  <si>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</si>
  <si>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</si>
  <si>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</si>
  <si>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</si>
  <si>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</si>
  <si>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</si>
  <si>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</si>
  <si>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</si>
  <si>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</si>
  <si>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</si>
  <si>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</si>
  <si>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</si>
  <si>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</si>
  <si>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</si>
  <si>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</si>
  <si>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</si>
  <si>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</si>
  <si>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</si>
  <si>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</si>
  <si>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</si>
  <si>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</si>
  <si>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</si>
  <si>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</si>
  <si>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</si>
  <si>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</si>
  <si>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</si>
  <si>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</si>
  <si>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</si>
  <si>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</si>
  <si>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</si>
  <si>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</si>
  <si>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</si>
  <si>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</si>
  <si>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</si>
  <si>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</si>
  <si>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</si>
  <si>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</si>
  <si>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</si>
  <si>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</si>
  <si>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</si>
  <si>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</si>
  <si>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</si>
  <si>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</si>
  <si>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</si>
  <si>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</si>
  <si>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</si>
  <si>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</si>
  <si>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</si>
  <si>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</si>
  <si>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</si>
  <si>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</si>
  <si>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</si>
  <si>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</si>
  <si>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</si>
  <si>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</si>
  <si>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</si>
  <si>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</si>
  <si>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</si>
  <si>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</si>
  <si>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</si>
  <si>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</si>
  <si>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</si>
  <si>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</si>
  <si>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</si>
  <si>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</si>
  <si>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</si>
  <si>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</si>
  <si>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</si>
  <si>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</si>
  <si>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</si>
  <si>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</si>
  <si>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</si>
  <si>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</si>
  <si>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</si>
  <si>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</si>
  <si>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</si>
  <si>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</si>
  <si>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</si>
  <si>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</si>
  <si>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</si>
  <si>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</si>
  <si>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</si>
  <si>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</si>
  <si>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</si>
  <si>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</si>
  <si>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</si>
  <si>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</si>
  <si>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</si>
  <si>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</si>
  <si>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</si>
  <si>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</si>
  <si>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</si>
  <si>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</si>
  <si>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</si>
  <si>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</si>
  <si>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</si>
  <si>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</si>
  <si>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</si>
  <si>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</si>
  <si>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</si>
  <si>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</si>
  <si>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</si>
  <si>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</si>
  <si>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</si>
  <si>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</si>
  <si>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</si>
  <si>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</si>
  <si>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</si>
  <si>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</si>
  <si>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</si>
  <si>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</si>
  <si>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</si>
  <si>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</si>
  <si>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</si>
  <si>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</si>
  <si>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</si>
  <si>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</si>
  <si>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</si>
  <si>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</si>
  <si>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</si>
  <si>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</si>
  <si>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</si>
  <si>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</si>
  <si>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</si>
  <si>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</si>
  <si>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</si>
  <si>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</si>
  <si>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</si>
  <si>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</si>
  <si>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</si>
  <si>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</si>
  <si>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</si>
  <si>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</si>
  <si>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</si>
  <si>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</si>
  <si>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</si>
  <si>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</si>
  <si>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</si>
  <si>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</si>
  <si>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</si>
  <si>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</si>
  <si>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</si>
  <si>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</si>
  <si>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</si>
  <si>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</si>
  <si>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</si>
  <si>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</si>
  <si>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</si>
  <si>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</si>
  <si>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</si>
  <si>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</si>
  <si>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</si>
  <si>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</si>
  <si>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</si>
  <si>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</si>
  <si>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</si>
  <si>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</si>
  <si>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</si>
  <si>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</si>
  <si>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</si>
  <si>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</si>
  <si>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</si>
  <si>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</si>
  <si>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</si>
  <si>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</si>
  <si>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</si>
  <si>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</si>
  <si>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</si>
  <si>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</si>
  <si>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</si>
  <si>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</si>
  <si>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</si>
  <si>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</si>
  <si>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</si>
  <si>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</si>
  <si>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</si>
  <si>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</si>
  <si>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</si>
  <si>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</si>
  <si>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</si>
  <si>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</si>
  <si>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</si>
  <si>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</si>
  <si>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</si>
  <si>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</si>
  <si>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</si>
  <si>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</si>
  <si>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</si>
  <si>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</si>
  <si>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</si>
  <si>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</si>
  <si>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</si>
  <si>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</si>
  <si>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</si>
  <si>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</si>
  <si>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</si>
  <si>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</si>
  <si>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</si>
  <si>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</si>
  <si>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</si>
  <si>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</si>
  <si>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</si>
  <si>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</si>
  <si>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</si>
  <si>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</si>
  <si>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</si>
  <si>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</si>
  <si>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</si>
  <si>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</si>
  <si>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</si>
  <si>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</si>
  <si>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</si>
  <si>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</si>
  <si>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</si>
  <si>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</si>
  <si>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</si>
  <si>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</si>
  <si>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</si>
  <si>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</si>
  <si>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</si>
  <si>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</si>
  <si>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</si>
  <si>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</si>
  <si>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</si>
  <si>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</si>
  <si>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</si>
  <si>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</si>
  <si>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</si>
  <si>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</si>
  <si>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</si>
  <si>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</si>
  <si>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</si>
  <si>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</si>
  <si>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</si>
  <si>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</si>
  <si>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</si>
  <si>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</si>
  <si>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</si>
  <si>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</si>
  <si>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</si>
  <si>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</si>
  <si>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</si>
  <si>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</si>
  <si>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</si>
  <si>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</si>
  <si>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</si>
  <si>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</si>
  <si>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</si>
  <si>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</si>
  <si>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</si>
  <si>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</si>
  <si>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</si>
  <si>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</si>
  <si>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</si>
  <si>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</si>
  <si>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</si>
  <si>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</si>
  <si>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</si>
  <si>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</si>
  <si>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</si>
  <si>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</si>
  <si>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</si>
  <si>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</si>
  <si>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</si>
  <si>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</si>
  <si>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</si>
  <si>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</si>
  <si>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</si>
  <si>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</si>
  <si>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</si>
  <si>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</si>
  <si>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</si>
  <si>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</si>
  <si>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</si>
  <si>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</si>
  <si>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</si>
  <si>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</si>
  <si>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</si>
  <si>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</si>
  <si>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</si>
  <si>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</si>
  <si>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</si>
  <si>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</si>
  <si>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</si>
  <si>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</si>
  <si>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</si>
  <si>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</si>
  <si>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</si>
  <si>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</si>
  <si>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</si>
  <si>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</si>
  <si>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</si>
  <si>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</si>
  <si>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</si>
  <si>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</si>
  <si>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</si>
  <si>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</si>
  <si>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</si>
  <si>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</si>
  <si>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</si>
  <si>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</si>
  <si>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</si>
  <si>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</si>
  <si>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</si>
  <si>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</si>
  <si>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</si>
  <si>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</si>
  <si>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</si>
  <si>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</si>
  <si>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</si>
  <si>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</si>
  <si>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</si>
  <si>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</si>
  <si>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</si>
  <si>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</si>
  <si>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</si>
  <si>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</si>
  <si>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</si>
  <si>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</si>
  <si>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</si>
  <si>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</si>
  <si>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</si>
  <si>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</si>
  <si>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</si>
  <si>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</si>
  <si>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</si>
  <si>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</si>
  <si>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</si>
  <si>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</si>
  <si>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</si>
  <si>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</si>
  <si>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</si>
  <si>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</si>
  <si>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</si>
  <si>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</si>
  <si>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</si>
  <si>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</si>
  <si>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</si>
  <si>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</si>
  <si>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</si>
  <si>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</si>
  <si>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</si>
  <si>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</si>
  <si>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</si>
  <si>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</si>
  <si>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</si>
  <si>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</si>
  <si>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</si>
  <si>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</si>
  <si>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</si>
  <si>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</si>
  <si>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</si>
  <si>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</si>
  <si>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</si>
  <si>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</si>
  <si>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</si>
  <si>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</si>
  <si>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</si>
  <si>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</si>
  <si>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</si>
  <si>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</si>
  <si>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</si>
  <si>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</si>
  <si>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</si>
  <si>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</si>
  <si>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</si>
  <si>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</si>
  <si>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</si>
  <si>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</si>
  <si>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</si>
  <si>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</si>
  <si>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</si>
  <si>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</si>
  <si>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</si>
  <si>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</si>
  <si>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</si>
  <si>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</si>
  <si>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</si>
  <si>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</si>
  <si>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</si>
  <si>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</si>
  <si>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</si>
  <si>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</si>
  <si>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</si>
  <si>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</si>
  <si>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</si>
  <si>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</si>
  <si>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</si>
  <si>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</si>
  <si>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</si>
  <si>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</si>
  <si>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</si>
  <si>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</si>
  <si>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</si>
  <si>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</si>
  <si>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</si>
  <si>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</si>
  <si>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</si>
  <si>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</si>
  <si>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</si>
  <si>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</si>
  <si>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</si>
  <si>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</si>
  <si>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</si>
  <si>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</si>
  <si>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</si>
  <si>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</si>
  <si>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</si>
  <si>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</si>
  <si>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</si>
  <si>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</si>
  <si>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</si>
  <si>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</si>
  <si>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</si>
  <si>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</si>
  <si>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</si>
  <si>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</si>
  <si>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</si>
  <si>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</si>
  <si>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</si>
  <si>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</si>
  <si>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</si>
  <si>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</si>
  <si>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</si>
  <si>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</si>
  <si>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</si>
  <si>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</si>
  <si>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</si>
  <si>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</si>
  <si>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</si>
  <si>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</si>
  <si>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</si>
  <si>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</si>
  <si>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</si>
  <si>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</si>
  <si>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</si>
  <si>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</si>
  <si>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</si>
  <si>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</si>
  <si>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</si>
  <si>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</si>
  <si>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</si>
  <si>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</si>
  <si>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</si>
  <si>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</si>
  <si>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</si>
  <si>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</si>
  <si>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</si>
  <si>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</si>
  <si>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</si>
  <si>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</si>
  <si>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</si>
  <si>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</si>
  <si>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</si>
  <si>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</si>
  <si>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</si>
  <si>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</si>
  <si>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</si>
  <si>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</si>
  <si>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</si>
  <si>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</si>
  <si>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</si>
  <si>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</si>
  <si>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</si>
  <si>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</si>
  <si>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</si>
  <si>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</si>
  <si>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</si>
  <si>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</si>
  <si>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</si>
  <si>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</si>
  <si>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</si>
  <si>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</si>
  <si>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</si>
  <si>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</si>
  <si>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</si>
  <si>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</si>
  <si>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</si>
  <si>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</si>
  <si>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</si>
  <si>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</si>
  <si>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</si>
  <si>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</si>
  <si>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</si>
  <si>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</si>
  <si>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</si>
  <si>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</si>
  <si>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</si>
  <si>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</si>
  <si>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</si>
  <si>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</si>
  <si>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</si>
  <si>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</si>
  <si>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</si>
  <si>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</si>
  <si>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</si>
  <si>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</si>
  <si>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</si>
  <si>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</si>
  <si>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</si>
  <si>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</si>
  <si>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</si>
  <si>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</si>
  <si>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</si>
  <si>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</si>
  <si>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</si>
  <si>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</si>
  <si>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</si>
  <si>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</si>
  <si>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</si>
  <si>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</si>
  <si>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</si>
  <si>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</si>
  <si>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</si>
  <si>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</si>
  <si>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</si>
  <si>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</si>
  <si>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</si>
  <si>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</si>
  <si>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</si>
  <si>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</si>
  <si>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</si>
  <si>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</si>
  <si>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</si>
  <si>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</si>
  <si>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</si>
  <si>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</si>
  <si>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</si>
  <si>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</si>
  <si>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</si>
  <si>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</si>
  <si>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</si>
  <si>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</si>
  <si>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</si>
  <si>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</si>
  <si>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</si>
  <si>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</si>
  <si>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</si>
  <si>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</si>
  <si>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</si>
  <si>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</si>
  <si>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</si>
  <si>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</si>
  <si>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</si>
  <si>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</si>
  <si>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</si>
  <si>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</si>
  <si>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</si>
  <si>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</si>
  <si>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</si>
  <si>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</si>
  <si>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</si>
  <si>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</si>
  <si>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</si>
  <si>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</si>
  <si>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</si>
  <si>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</si>
  <si>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</si>
  <si>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</si>
  <si>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</si>
  <si>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</si>
  <si>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</si>
  <si>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</si>
  <si>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</si>
  <si>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</si>
  <si>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</si>
  <si>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</si>
  <si>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</si>
  <si>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</si>
  <si>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</si>
  <si>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</si>
  <si>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</si>
  <si>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</si>
  <si>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</si>
  <si>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</si>
  <si>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</si>
  <si>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</si>
  <si>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</si>
  <si>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</si>
  <si>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</si>
  <si>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</si>
  <si>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</si>
  <si>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</si>
  <si>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</si>
  <si>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</si>
  <si>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</si>
  <si>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</si>
  <si>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</si>
  <si>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</si>
  <si>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</si>
  <si>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</si>
  <si>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</si>
  <si>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</si>
  <si>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</si>
  <si>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</si>
  <si>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</si>
  <si>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</si>
  <si>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</si>
  <si>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</si>
  <si>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</si>
  <si>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</si>
  <si>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</si>
  <si>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</si>
  <si>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</si>
  <si>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</si>
  <si>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</si>
  <si>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</si>
  <si>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</si>
  <si>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</si>
  <si>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</si>
  <si>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</si>
  <si>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</si>
  <si>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</si>
  <si>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</si>
  <si>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</si>
  <si>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</si>
  <si>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</si>
  <si>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</si>
  <si>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</si>
  <si>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</si>
  <si>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</si>
  <si>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</si>
  <si>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</si>
  <si>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</si>
  <si>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</si>
  <si>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</si>
  <si>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</si>
  <si>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</si>
  <si>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</si>
  <si>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</si>
  <si>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</si>
  <si>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</si>
  <si>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</si>
  <si>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</si>
  <si>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</si>
  <si>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</si>
  <si>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</si>
  <si>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</si>
  <si>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</si>
  <si>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</si>
  <si>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</si>
  <si>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</si>
  <si>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</si>
  <si>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</si>
  <si>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</si>
  <si>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</si>
  <si>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</si>
  <si>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</si>
  <si>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</si>
  <si>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</si>
  <si>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</si>
  <si>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</si>
  <si>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</si>
  <si>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</si>
  <si>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</si>
  <si>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</si>
  <si>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</si>
  <si>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</si>
  <si>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</si>
  <si>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</si>
  <si>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</si>
  <si>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</si>
  <si>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</si>
  <si>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</si>
  <si>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</si>
  <si>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</si>
  <si>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</si>
  <si>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</si>
  <si>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</si>
  <si>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</si>
  <si>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</si>
  <si>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</si>
  <si>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</si>
  <si>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</si>
  <si>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</si>
  <si>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</si>
  <si>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</si>
  <si>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</si>
  <si>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</si>
  <si>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</si>
  <si>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</si>
  <si>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</si>
  <si>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</si>
  <si>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</si>
  <si>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</si>
  <si>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</si>
  <si>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</si>
  <si>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</si>
  <si>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</si>
  <si>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</si>
  <si>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</si>
  <si>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</si>
  <si>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</si>
  <si>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</si>
  <si>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</si>
  <si>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</si>
  <si>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</si>
  <si>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</si>
  <si>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</si>
  <si>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</si>
  <si>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</si>
  <si>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</si>
  <si>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</si>
  <si>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</si>
  <si>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</si>
  <si>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</si>
  <si>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</si>
  <si>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</si>
  <si>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</si>
  <si>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</si>
  <si>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</si>
  <si>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</si>
  <si>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</si>
  <si>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</si>
  <si>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</si>
  <si>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</si>
  <si>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</si>
  <si>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</si>
  <si>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</si>
  <si>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</si>
  <si>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</si>
  <si>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</si>
  <si>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</si>
  <si>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</si>
  <si>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</si>
  <si>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</si>
  <si>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</si>
  <si>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</si>
  <si>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</si>
  <si>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</si>
  <si>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</si>
  <si>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</si>
  <si>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</si>
  <si>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</si>
  <si>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</si>
  <si>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</si>
  <si>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</si>
  <si>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</si>
  <si>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</si>
  <si>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</si>
  <si>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</si>
  <si>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</si>
  <si>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</si>
  <si>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</si>
  <si>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</si>
  <si>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</si>
  <si>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</si>
  <si>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</si>
  <si>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</si>
  <si>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</si>
  <si>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</si>
  <si>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</si>
  <si>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</si>
  <si>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</si>
  <si>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</si>
  <si>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</si>
  <si>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</si>
  <si>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</si>
  <si>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</si>
  <si>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</si>
  <si>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</si>
  <si>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</si>
  <si>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</si>
  <si>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</si>
  <si>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</si>
  <si>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</si>
  <si>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</si>
  <si>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</si>
  <si>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</si>
  <si>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</si>
  <si>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</si>
  <si>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</si>
  <si>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</si>
  <si>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</si>
  <si>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</si>
  <si>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</si>
  <si>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</si>
  <si>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</si>
  <si>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</si>
  <si>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</si>
  <si>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</si>
  <si>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</si>
  <si>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</si>
  <si>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</si>
  <si>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</si>
  <si>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</si>
  <si>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</si>
  <si>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</si>
  <si>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</si>
  <si>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</si>
  <si>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</si>
  <si>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</si>
  <si>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</si>
  <si>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</si>
  <si>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</si>
  <si>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</si>
  <si>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</si>
  <si>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</si>
  <si>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</si>
  <si>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</si>
  <si>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</si>
  <si>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</si>
  <si>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</si>
  <si>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</si>
  <si>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</si>
  <si>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</si>
  <si>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</si>
  <si>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</si>
  <si>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</si>
  <si>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</si>
  <si>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</si>
  <si>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</si>
  <si>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</si>
  <si>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</si>
  <si>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</si>
  <si>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</si>
  <si>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</si>
  <si>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</si>
  <si>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</si>
  <si>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</si>
  <si>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</si>
  <si>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</si>
  <si>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</si>
  <si>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</si>
  <si>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</si>
  <si>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</si>
  <si>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</si>
  <si>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</si>
  <si>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</si>
  <si>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</si>
  <si>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</si>
  <si>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</si>
  <si>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</si>
  <si>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</si>
  <si>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</si>
  <si>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</si>
  <si>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</si>
  <si>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</si>
  <si>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</si>
  <si>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</si>
  <si>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</si>
  <si>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</si>
  <si>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</si>
  <si>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</si>
  <si>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</si>
  <si>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</si>
  <si>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</si>
  <si>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</si>
  <si>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</si>
  <si>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</si>
  <si>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</si>
  <si>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</si>
  <si>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</si>
  <si>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</si>
  <si>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</si>
  <si>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</si>
  <si>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</si>
  <si>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</si>
  <si>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</si>
  <si>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</si>
  <si>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</si>
  <si>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</si>
  <si>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</si>
  <si>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</si>
  <si>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</si>
  <si>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</si>
  <si>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</si>
  <si>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</si>
  <si>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</si>
  <si>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</si>
  <si>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</si>
  <si>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</si>
  <si>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</si>
  <si>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</si>
  <si>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</si>
  <si>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</si>
  <si>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</si>
  <si>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</si>
  <si>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</si>
  <si>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</si>
  <si>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</si>
  <si>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</si>
  <si>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</si>
  <si>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</si>
  <si>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</si>
  <si>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</si>
  <si>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</si>
  <si>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</si>
  <si>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</si>
  <si>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</si>
  <si>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</si>
  <si>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</si>
  <si>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</si>
  <si>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</si>
  <si>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</si>
  <si>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</si>
  <si>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</si>
  <si>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</si>
  <si>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</si>
  <si>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</si>
  <si>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</si>
  <si>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</si>
  <si>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</si>
  <si>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</si>
  <si>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</si>
  <si>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</si>
  <si>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</si>
  <si>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</si>
  <si>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</si>
  <si>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</si>
  <si>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</si>
  <si>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</si>
  <si>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</si>
  <si>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</si>
  <si>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</si>
  <si>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</si>
  <si>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</si>
  <si>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</si>
  <si>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</si>
  <si>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</si>
  <si>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</si>
  <si>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</si>
  <si>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</si>
  <si>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</si>
  <si>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</si>
  <si>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</si>
  <si>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</si>
  <si>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</si>
  <si>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</si>
  <si>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</si>
  <si>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</si>
  <si>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</si>
  <si>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</si>
  <si>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</si>
  <si>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</si>
  <si>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</si>
  <si>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</si>
  <si>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</si>
  <si>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</si>
  <si>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</si>
  <si>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</si>
  <si>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</si>
  <si>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</si>
  <si>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</si>
  <si>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</si>
  <si>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</si>
  <si>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</si>
  <si>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</si>
  <si>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</si>
  <si>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</si>
  <si>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</si>
  <si>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</si>
  <si>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</si>
  <si>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</si>
  <si>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</si>
  <si>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</si>
  <si>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</si>
  <si>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</si>
  <si>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</si>
  <si>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</si>
  <si>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</si>
  <si>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</si>
  <si>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</si>
  <si>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</si>
  <si>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</si>
  <si>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</si>
  <si>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</si>
  <si>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</si>
  <si>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</si>
  <si>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</si>
  <si>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</si>
  <si>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</si>
  <si>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</si>
  <si>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</si>
  <si>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</si>
  <si>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</si>
  <si>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</si>
  <si>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</si>
  <si>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</si>
  <si>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</si>
  <si>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</si>
  <si>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</si>
  <si>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</si>
  <si>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</si>
  <si>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</si>
  <si>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</si>
  <si>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</si>
  <si>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</si>
  <si>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</si>
  <si>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</si>
  <si>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</si>
  <si>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</si>
  <si>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</si>
  <si>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</si>
  <si>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</si>
  <si>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</si>
  <si>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</si>
  <si>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</si>
  <si>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</si>
  <si>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</si>
  <si>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</si>
  <si>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</si>
  <si>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</si>
  <si>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</si>
  <si>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</si>
  <si>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</si>
  <si>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</si>
  <si>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</si>
  <si>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</si>
  <si>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</si>
  <si>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</si>
  <si>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</si>
  <si>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</si>
  <si>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</si>
  <si>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</si>
  <si>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</si>
  <si>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</si>
  <si>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</si>
  <si>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</si>
  <si>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</si>
  <si>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</si>
  <si>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</si>
  <si>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</si>
  <si>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</si>
  <si>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</si>
  <si>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</si>
  <si>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</si>
  <si>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</si>
  <si>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</si>
  <si>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</si>
  <si>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</si>
  <si>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</si>
  <si>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</si>
  <si>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</si>
  <si>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</si>
  <si>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</si>
  <si>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</si>
  <si>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</si>
  <si>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</si>
  <si>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</si>
  <si>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</si>
  <si>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</si>
  <si>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</si>
  <si>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</si>
  <si>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</si>
  <si>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</si>
  <si>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</si>
  <si>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</si>
  <si>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</si>
  <si>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</si>
  <si>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</si>
  <si>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</si>
  <si>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</si>
  <si>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</si>
  <si>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</si>
  <si>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</si>
  <si>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</si>
  <si>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</si>
  <si>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</si>
  <si>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</si>
  <si>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</si>
  <si>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</si>
  <si>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</si>
  <si>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</si>
  <si>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</si>
  <si>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</si>
  <si>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</si>
  <si>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</si>
  <si>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</si>
  <si>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</si>
  <si>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</si>
  <si>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</si>
  <si>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</si>
  <si>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</si>
  <si>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</si>
  <si>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</si>
  <si>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</si>
  <si>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</si>
  <si>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</si>
  <si>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</si>
  <si>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</si>
  <si>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</si>
  <si>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</si>
  <si>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</si>
  <si>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</si>
  <si>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</si>
  <si>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</si>
  <si>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</si>
  <si>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</si>
  <si>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</si>
  <si>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</si>
  <si>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</si>
  <si>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</si>
  <si>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</si>
  <si>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</si>
  <si>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</si>
  <si>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</si>
  <si>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</si>
  <si>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</si>
  <si>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</si>
  <si>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</si>
  <si>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</si>
  <si>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</si>
  <si>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</si>
  <si>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</si>
  <si>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</si>
  <si>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</si>
  <si>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</si>
  <si>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</si>
  <si>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</si>
  <si>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</si>
  <si>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</si>
  <si>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</si>
  <si>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</si>
  <si>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</si>
  <si>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</si>
  <si>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</si>
  <si>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</si>
  <si>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</si>
  <si>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</si>
  <si>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</si>
  <si>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</si>
  <si>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</si>
  <si>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</si>
  <si>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</si>
  <si>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</si>
  <si>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</si>
  <si>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</si>
  <si>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</si>
  <si>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</si>
  <si>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</si>
  <si>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</si>
  <si>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</si>
  <si>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</si>
  <si>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</si>
  <si>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</si>
  <si>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</si>
  <si>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</si>
  <si>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</si>
  <si>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</si>
  <si>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</si>
  <si>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</si>
  <si>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</si>
  <si>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</si>
  <si>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</si>
  <si>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</si>
  <si>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</si>
  <si>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</si>
  <si>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</si>
  <si>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</si>
  <si>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</si>
  <si>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</si>
  <si>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</si>
  <si>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</si>
  <si>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</si>
  <si>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</si>
  <si>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</si>
  <si>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</si>
  <si>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</si>
  <si>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</si>
  <si>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</si>
  <si>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</si>
  <si>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</si>
  <si>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</si>
  <si>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</si>
  <si>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</si>
  <si>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</si>
  <si>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</si>
  <si>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</si>
  <si>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</si>
  <si>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</si>
  <si>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</si>
  <si>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</si>
  <si>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</si>
  <si>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</si>
  <si>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</si>
  <si>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</si>
  <si>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</si>
  <si>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</si>
  <si>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</si>
  <si>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</si>
  <si>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</si>
  <si>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</si>
  <si>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</si>
  <si>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</si>
  <si>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</si>
  <si>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</si>
  <si>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</si>
  <si>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</si>
  <si>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</si>
  <si>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</si>
  <si>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</si>
  <si>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</si>
  <si>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</si>
  <si>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</si>
  <si>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</si>
  <si>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</si>
  <si>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</si>
  <si>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</si>
  <si>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</si>
  <si>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</si>
  <si>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</si>
  <si>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</si>
  <si>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</si>
  <si>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</si>
  <si>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</si>
  <si>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</si>
  <si>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</si>
  <si>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</si>
  <si>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</si>
  <si>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</si>
  <si>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</si>
  <si>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</si>
  <si>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</si>
  <si>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</si>
  <si>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</si>
  <si>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</si>
  <si>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</si>
  <si>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</si>
  <si>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</si>
  <si>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</si>
  <si>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</si>
  <si>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</si>
  <si>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</si>
  <si>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</si>
  <si>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</si>
  <si>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</si>
  <si>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</si>
  <si>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</si>
  <si>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</si>
  <si>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</si>
  <si>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</si>
  <si>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</si>
  <si>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</si>
  <si>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</si>
  <si>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</si>
  <si>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</si>
  <si>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</si>
  <si>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</si>
  <si>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</si>
  <si>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</si>
  <si>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</si>
  <si>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</si>
  <si>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</si>
  <si>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</si>
  <si>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</si>
  <si>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</si>
  <si>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</si>
  <si>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</si>
  <si>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</si>
  <si>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</si>
  <si>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</si>
  <si>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</si>
  <si>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</si>
  <si>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</si>
  <si>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</si>
  <si>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</si>
  <si>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</si>
  <si>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</si>
  <si>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</si>
  <si>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</si>
  <si>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</si>
  <si>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</si>
  <si>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</si>
  <si>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</si>
  <si>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</si>
  <si>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</si>
  <si>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</si>
  <si>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</si>
  <si>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</si>
  <si>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</si>
  <si>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</si>
  <si>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</si>
  <si>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</si>
  <si>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</si>
  <si>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</si>
  <si>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</si>
  <si>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</si>
  <si>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</si>
  <si>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</si>
  <si>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</si>
  <si>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</si>
  <si>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</si>
  <si>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</si>
  <si>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</si>
  <si>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</si>
  <si>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</si>
  <si>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</si>
  <si>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</si>
  <si>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</si>
  <si>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</si>
  <si>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</si>
  <si>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</si>
  <si>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</si>
  <si>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</si>
  <si>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</si>
  <si>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</si>
  <si>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</si>
  <si>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</si>
  <si>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</si>
  <si>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</si>
  <si>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</si>
  <si>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</si>
  <si>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</si>
  <si>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</si>
  <si>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</si>
  <si>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</si>
  <si>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</si>
  <si>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</si>
  <si>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</si>
  <si>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</si>
  <si>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</si>
  <si>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</si>
  <si>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</si>
  <si>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</si>
  <si>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</si>
  <si>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</si>
  <si>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</si>
  <si>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</si>
  <si>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</si>
  <si>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</si>
  <si>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</si>
  <si>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</si>
  <si>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</si>
  <si>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</si>
  <si>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</si>
  <si>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</si>
  <si>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</si>
  <si>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</si>
  <si>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</si>
  <si>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</si>
  <si>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</si>
  <si>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</si>
  <si>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</si>
  <si>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</si>
  <si>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</si>
  <si>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</si>
  <si>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</si>
  <si>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</si>
  <si>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</si>
  <si>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</si>
  <si>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</si>
  <si>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</si>
  <si>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</si>
  <si>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</si>
  <si>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</si>
  <si>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</si>
  <si>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</si>
  <si>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</si>
  <si>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</si>
  <si>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</si>
  <si>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</si>
  <si>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</si>
  <si>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</si>
  <si>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</si>
  <si>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</si>
  <si>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</si>
  <si>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</si>
  <si>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</si>
  <si>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</si>
  <si>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</si>
  <si>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</si>
  <si>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</si>
  <si>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</si>
  <si>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</si>
  <si>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</si>
  <si>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</si>
  <si>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</si>
  <si>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</si>
  <si>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</si>
  <si>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</si>
  <si>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</si>
  <si>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</si>
  <si>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</si>
  <si>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</si>
  <si>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</si>
  <si>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</si>
  <si>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</si>
  <si>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</si>
  <si>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</si>
  <si>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</si>
  <si>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</si>
  <si>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</si>
  <si>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</si>
  <si>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</si>
  <si>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</si>
  <si>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</si>
  <si>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</si>
  <si>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</si>
  <si>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</si>
  <si>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</si>
  <si>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</si>
  <si>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</si>
  <si>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</si>
  <si>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</si>
  <si>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</si>
  <si>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</si>
  <si>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</si>
  <si>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</si>
  <si>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</si>
  <si>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</si>
  <si>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</si>
  <si>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</si>
  <si>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</si>
  <si>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</si>
  <si>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</si>
  <si>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</si>
  <si>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</si>
  <si>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</si>
  <si>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</si>
  <si>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</si>
  <si>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</si>
  <si>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</si>
  <si>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</si>
  <si>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</si>
  <si>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</si>
  <si>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</si>
  <si>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</si>
  <si>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</si>
  <si>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</si>
  <si>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</si>
  <si>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</si>
  <si>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</si>
  <si>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</si>
  <si>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</si>
  <si>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</si>
  <si>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</si>
  <si>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</si>
  <si>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</si>
  <si>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</si>
  <si>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</si>
  <si>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</si>
  <si>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</si>
  <si>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</si>
  <si>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</si>
  <si>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</si>
  <si>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</si>
  <si>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</si>
  <si>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</si>
  <si>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</si>
  <si>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</si>
  <si>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</si>
  <si>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</si>
  <si>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</si>
  <si>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</si>
  <si>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</si>
  <si>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</si>
  <si>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</si>
  <si>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</si>
  <si>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</si>
  <si>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</si>
  <si>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</si>
  <si>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</si>
  <si>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</si>
  <si>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</si>
  <si>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</si>
  <si>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</si>
  <si>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</si>
  <si>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</si>
  <si>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</si>
  <si>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</si>
  <si>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</si>
  <si>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</si>
  <si>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</si>
  <si>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</si>
  <si>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</si>
  <si>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</si>
  <si>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</si>
  <si>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</si>
  <si>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</si>
  <si>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</si>
  <si>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</si>
  <si>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</si>
  <si>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</si>
  <si>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</si>
  <si>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</si>
  <si>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</si>
  <si>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</si>
  <si>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</si>
  <si>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</si>
  <si>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</si>
  <si>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</si>
  <si>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</si>
  <si>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</si>
  <si>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</si>
  <si>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</si>
  <si>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</si>
  <si>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</si>
  <si>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</si>
  <si>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</si>
  <si>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</si>
  <si>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</si>
  <si>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</si>
  <si>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</si>
  <si>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</si>
  <si>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</si>
  <si>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</si>
  <si>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</si>
  <si>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</si>
  <si>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</si>
  <si>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</si>
  <si>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</si>
  <si>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</si>
  <si>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</si>
  <si>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</si>
  <si>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</si>
  <si>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</si>
  <si>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</si>
  <si>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</si>
  <si>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</si>
  <si>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</si>
  <si>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</si>
  <si>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</si>
  <si>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</si>
  <si>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</si>
  <si>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</si>
  <si>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</si>
  <si>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</si>
  <si>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</si>
  <si>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</si>
  <si>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</si>
  <si>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</si>
  <si>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</si>
  <si>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</si>
  <si>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</si>
  <si>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</si>
  <si>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</si>
  <si>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</si>
  <si>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</si>
  <si>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</si>
  <si>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</si>
  <si>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</si>
  <si>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</si>
  <si>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</si>
  <si>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</si>
  <si>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</si>
  <si>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</si>
  <si>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</si>
  <si>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</si>
  <si>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</si>
  <si>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</si>
  <si>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</si>
  <si>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</si>
  <si>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</si>
  <si>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</si>
  <si>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</si>
  <si>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</si>
  <si>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</si>
  <si>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</si>
  <si>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</si>
  <si>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</si>
  <si>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</si>
  <si>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</si>
  <si>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</si>
  <si>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</si>
  <si>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</si>
  <si>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</si>
  <si>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</si>
  <si>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</si>
  <si>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</si>
  <si>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</si>
  <si>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</si>
  <si>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</si>
  <si>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</si>
  <si>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</si>
  <si>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</si>
  <si>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</si>
  <si>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</si>
  <si>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</si>
  <si>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</si>
  <si>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</si>
  <si>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</si>
  <si>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</si>
  <si>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</si>
  <si>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</si>
  <si>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</si>
  <si>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</si>
  <si>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</si>
  <si>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</si>
  <si>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</si>
  <si>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</si>
  <si>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</si>
  <si>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</si>
  <si>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</si>
  <si>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</si>
  <si>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</si>
  <si>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</si>
  <si>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</si>
  <si>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</si>
  <si>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</si>
  <si>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</si>
  <si>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</si>
  <si>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</si>
  <si>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</si>
  <si>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</si>
  <si>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</si>
  <si>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</si>
  <si>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</si>
  <si>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</si>
  <si>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</si>
  <si>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</si>
  <si>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</si>
  <si>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</si>
  <si>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</si>
  <si>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</si>
  <si>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</si>
  <si>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</si>
  <si>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</si>
  <si>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</si>
  <si>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</si>
  <si>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</si>
  <si>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</si>
  <si>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</si>
  <si>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</si>
  <si>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</si>
  <si>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</si>
  <si>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</si>
  <si>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</si>
  <si>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</si>
  <si>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</si>
  <si>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</si>
  <si>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</si>
  <si>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</si>
  <si>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</si>
  <si>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</si>
  <si>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</si>
  <si>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</si>
  <si>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</si>
  <si>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</si>
  <si>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</si>
  <si>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</si>
  <si>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</si>
  <si>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</si>
  <si>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</si>
  <si>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</si>
  <si>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</si>
  <si>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</si>
  <si>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</si>
  <si>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</si>
  <si>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</si>
  <si>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</si>
  <si>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</si>
  <si>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</si>
  <si>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</si>
  <si>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</si>
  <si>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</si>
  <si>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</si>
  <si>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</si>
  <si>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</si>
  <si>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</si>
  <si>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</si>
  <si>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</si>
  <si>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</si>
  <si>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</si>
  <si>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</si>
  <si>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</si>
  <si>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</si>
  <si>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</si>
  <si>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</si>
  <si>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</si>
  <si>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</si>
  <si>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</si>
  <si>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</si>
  <si>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</si>
  <si>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</si>
  <si>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</si>
  <si>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</si>
  <si>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</si>
  <si>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</si>
  <si>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</si>
  <si>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</si>
  <si>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</si>
  <si>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</si>
  <si>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</si>
  <si>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</si>
  <si>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</si>
  <si>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</si>
  <si>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</si>
  <si>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</si>
  <si>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</si>
  <si>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</si>
  <si>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</si>
  <si>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</si>
  <si>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</si>
  <si>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</si>
  <si>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</si>
  <si>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</si>
  <si>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</si>
  <si>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</si>
  <si>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</si>
  <si>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</si>
  <si>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</si>
  <si>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</si>
  <si>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</si>
  <si>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</si>
  <si>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</si>
  <si>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</si>
  <si>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</si>
  <si>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</si>
  <si>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</si>
  <si>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</si>
  <si>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</si>
  <si>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</si>
  <si>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</si>
  <si>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</si>
  <si>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</si>
  <si>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</si>
  <si>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</si>
  <si>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</si>
  <si>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</si>
  <si>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</si>
  <si>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</si>
  <si>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</si>
  <si>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</si>
  <si>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</si>
  <si>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</si>
  <si>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</si>
  <si>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</si>
  <si>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</si>
  <si>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</si>
  <si>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</si>
  <si>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</si>
  <si>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</si>
  <si>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</si>
  <si>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</si>
  <si>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</si>
  <si>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</si>
  <si>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</si>
  <si>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</si>
  <si>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</si>
  <si>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</si>
  <si>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</si>
  <si>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</si>
  <si>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</si>
  <si>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</si>
  <si>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</si>
  <si>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</si>
  <si>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</si>
  <si>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</si>
  <si>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</si>
  <si>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</si>
  <si>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</si>
  <si>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</si>
  <si>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</si>
  <si>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</si>
  <si>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</si>
  <si>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</si>
  <si>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</si>
  <si>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</si>
  <si>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</si>
  <si>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</si>
  <si>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</si>
  <si>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</si>
  <si>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</si>
  <si>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</si>
  <si>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</si>
  <si>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</si>
  <si>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</si>
  <si>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</si>
  <si>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</si>
  <si>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</si>
  <si>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</si>
  <si>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</si>
  <si>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</si>
  <si>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</si>
  <si>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</si>
  <si>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</si>
  <si>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</si>
  <si>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</si>
  <si>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</si>
  <si>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</si>
  <si>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</si>
  <si>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</si>
  <si>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</si>
  <si>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</si>
  <si>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</si>
  <si>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</si>
  <si>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</si>
  <si>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</si>
  <si>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</si>
  <si>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</si>
  <si>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</si>
  <si>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</si>
  <si>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</si>
  <si>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</si>
  <si>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</si>
  <si>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</si>
  <si>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</si>
  <si>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</si>
  <si>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</si>
  <si>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</si>
  <si>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</si>
  <si>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</si>
  <si>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</si>
  <si>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</si>
  <si>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</si>
  <si>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</si>
  <si>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</si>
  <si>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</si>
  <si>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</si>
  <si>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</si>
  <si>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</si>
  <si>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</si>
  <si>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</si>
  <si>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</si>
  <si>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</si>
  <si>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</si>
  <si>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</si>
  <si>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</si>
  <si>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</si>
  <si>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</si>
  <si>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</si>
  <si>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</si>
  <si>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</si>
  <si>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</si>
  <si>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</si>
  <si>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</si>
  <si>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</si>
  <si>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</si>
  <si>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</si>
  <si>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</si>
  <si>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</si>
  <si>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</si>
  <si>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</si>
  <si>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</si>
  <si>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</si>
  <si>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</si>
  <si>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</si>
  <si>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</si>
  <si>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</si>
  <si>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</si>
  <si>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</si>
  <si>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</si>
  <si>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</si>
  <si>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</si>
  <si>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</si>
  <si>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</si>
  <si>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</si>
  <si>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</si>
  <si>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</si>
  <si>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</si>
  <si>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</si>
  <si>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</si>
  <si>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</si>
  <si>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</si>
  <si>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</si>
  <si>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</si>
  <si>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</si>
  <si>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</si>
  <si>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</si>
  <si>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</si>
  <si>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</si>
  <si>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</si>
  <si>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</si>
  <si>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</si>
  <si>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</si>
  <si>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</si>
  <si>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</si>
  <si>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</si>
  <si>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</si>
  <si>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</si>
  <si>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</si>
  <si>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</si>
  <si>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</si>
  <si>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</si>
  <si>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</si>
  <si>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</si>
  <si>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</si>
  <si>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</si>
  <si>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</si>
  <si>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</si>
  <si>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</si>
  <si>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</si>
  <si>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</si>
  <si>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</si>
  <si>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</si>
  <si>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</si>
  <si>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</si>
  <si>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</si>
  <si>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</si>
  <si>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</si>
  <si>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</si>
  <si>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</si>
  <si>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</si>
  <si>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</si>
  <si>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</si>
  <si>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</si>
  <si>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</si>
  <si>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</si>
  <si>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</si>
  <si>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</si>
  <si>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</si>
  <si>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</si>
  <si>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</si>
  <si>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</si>
  <si>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</si>
  <si>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</si>
  <si>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</si>
  <si>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</si>
  <si>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</si>
  <si>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</si>
  <si>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</si>
  <si>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</si>
  <si>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</si>
  <si>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</si>
  <si>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</si>
  <si>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</si>
  <si>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</si>
  <si>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</si>
  <si>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</si>
  <si>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</si>
  <si>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</si>
  <si>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</si>
  <si>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</si>
  <si>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</si>
  <si>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</si>
  <si>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</si>
  <si>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</si>
  <si>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</si>
  <si>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</si>
  <si>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</si>
  <si>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</si>
  <si>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</si>
  <si>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</si>
  <si>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</si>
  <si>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</si>
  <si>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</si>
  <si>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</si>
  <si>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</si>
  <si>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</si>
  <si>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</si>
  <si>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</si>
  <si>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</si>
  <si>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</si>
  <si>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</si>
  <si>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</si>
  <si>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</si>
  <si>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</si>
  <si>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</si>
  <si>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</si>
  <si>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</si>
  <si>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</si>
  <si>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</si>
  <si>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</si>
  <si>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</si>
  <si>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</si>
  <si>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</si>
  <si>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</si>
  <si>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</si>
  <si>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</si>
  <si>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</si>
  <si>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</si>
  <si>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</si>
  <si>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</si>
  <si>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</si>
  <si>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</si>
  <si>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</si>
  <si>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</si>
  <si>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</si>
  <si>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</si>
  <si>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</si>
  <si>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</si>
  <si>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</si>
  <si>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</si>
  <si>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</si>
  <si>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</si>
  <si>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</si>
  <si>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</si>
  <si>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</si>
  <si>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</si>
  <si>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</si>
  <si>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</si>
  <si>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</si>
  <si>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</si>
  <si>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</si>
  <si>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</si>
  <si>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</si>
  <si>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</si>
  <si>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</si>
  <si>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</si>
  <si>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</si>
  <si>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</si>
  <si>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</si>
  <si>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</si>
  <si>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</si>
  <si>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</si>
  <si>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</si>
  <si>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</si>
  <si>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</si>
  <si>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</si>
  <si>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</si>
  <si>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</si>
  <si>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</si>
  <si>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</si>
  <si>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</si>
  <si>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</si>
  <si>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</si>
  <si>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</si>
  <si>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</si>
  <si>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</si>
  <si>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</si>
  <si>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</si>
  <si>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</si>
  <si>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</si>
  <si>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</si>
  <si>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</si>
  <si>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</si>
  <si>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</si>
  <si>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</si>
  <si>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</si>
  <si>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</si>
  <si>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</si>
  <si>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</si>
  <si>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</si>
  <si>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</si>
  <si>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</si>
  <si>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</si>
  <si>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</si>
  <si>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</si>
  <si>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</si>
  <si>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</si>
  <si>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</si>
  <si>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</si>
  <si>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</si>
  <si>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</si>
  <si>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</si>
  <si>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</si>
  <si>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</si>
  <si>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</si>
  <si>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</si>
  <si>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</si>
  <si>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</si>
  <si>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</si>
  <si>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</si>
  <si>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</si>
  <si>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</si>
  <si>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</si>
  <si>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</si>
  <si>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</si>
  <si>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</si>
  <si>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</si>
  <si>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</si>
  <si>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</si>
  <si>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</si>
  <si>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</si>
  <si>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</si>
  <si>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</si>
  <si>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</si>
  <si>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</si>
  <si>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</si>
  <si>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</si>
  <si>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</si>
  <si>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</si>
  <si>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</si>
  <si>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</si>
  <si>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</si>
  <si>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</si>
  <si>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</si>
  <si>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</si>
  <si>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</si>
  <si>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</si>
  <si>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</si>
  <si>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</si>
  <si>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</si>
  <si>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</si>
  <si>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</si>
  <si>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</si>
  <si>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</si>
  <si>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</si>
  <si>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</si>
  <si>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</si>
  <si>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</si>
  <si>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</si>
  <si>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</si>
  <si>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</si>
  <si>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</si>
  <si>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</si>
  <si>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</si>
  <si>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</si>
  <si>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</si>
  <si>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</si>
  <si>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</si>
  <si>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</si>
  <si>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</si>
  <si>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</si>
  <si>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</si>
  <si>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</si>
  <si>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</si>
  <si>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</si>
  <si>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</si>
  <si>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</si>
  <si>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</si>
  <si>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</si>
  <si>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</si>
  <si>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</si>
  <si>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</si>
  <si>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</si>
  <si>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</si>
  <si>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</si>
  <si>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</si>
  <si>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</si>
  <si>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</si>
  <si>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</si>
  <si>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</si>
  <si>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</si>
  <si>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</si>
  <si>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</si>
  <si>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</si>
  <si>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</si>
  <si>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</si>
  <si>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</si>
  <si>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</si>
  <si>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</si>
  <si>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</si>
  <si>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</si>
  <si>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</si>
  <si>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</si>
  <si>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</si>
  <si>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</si>
  <si>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</si>
  <si>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</si>
  <si>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</si>
  <si>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</si>
  <si>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</si>
  <si>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</si>
  <si>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</si>
  <si>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</si>
  <si>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</si>
  <si>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</si>
  <si>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</si>
  <si>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</si>
  <si>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</si>
  <si>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</si>
  <si>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</si>
  <si>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</si>
  <si>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</si>
  <si>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</si>
  <si>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</si>
  <si>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</si>
  <si>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</si>
  <si>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</si>
  <si>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</si>
  <si>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</si>
  <si>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</si>
  <si>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</si>
  <si>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</si>
  <si>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</si>
  <si>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</si>
  <si>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</si>
  <si>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</si>
  <si>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</si>
  <si>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</si>
  <si>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</si>
  <si>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</si>
  <si>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</si>
  <si>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</si>
  <si>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</si>
  <si>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</si>
  <si>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</si>
  <si>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</si>
  <si>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</si>
  <si>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</si>
  <si>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</si>
  <si>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</si>
  <si>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</si>
  <si>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</si>
  <si>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</si>
  <si>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</si>
  <si>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</si>
  <si>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</si>
  <si>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</si>
  <si>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</si>
  <si>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</si>
  <si>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</si>
  <si>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</si>
  <si>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</si>
  <si>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</si>
  <si>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</si>
  <si>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</si>
  <si>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</si>
  <si>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</si>
  <si>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</si>
  <si>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</si>
  <si>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</si>
  <si>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</si>
  <si>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</si>
  <si>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</si>
  <si>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</si>
  <si>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</si>
  <si>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</si>
  <si>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</si>
  <si>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</si>
  <si>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</si>
  <si>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</si>
  <si>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</si>
  <si>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</si>
  <si>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</si>
  <si>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</si>
  <si>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</si>
  <si>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</si>
  <si>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</si>
  <si>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</si>
  <si>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</si>
  <si>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</si>
  <si>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</si>
  <si>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</si>
  <si>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</si>
  <si>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</si>
  <si>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</si>
  <si>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</si>
  <si>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</si>
  <si>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</si>
  <si>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</si>
  <si>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</si>
  <si>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</si>
  <si>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</si>
  <si>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</si>
  <si>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</si>
  <si>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</si>
  <si>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</si>
  <si>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</si>
  <si>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</si>
  <si>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</si>
  <si>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</si>
  <si>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</si>
  <si>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</si>
  <si>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</si>
  <si>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</si>
  <si>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</si>
  <si>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</si>
  <si>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</si>
  <si>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</si>
  <si>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</si>
  <si>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</si>
  <si>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</si>
  <si>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</si>
  <si>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</si>
  <si>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</si>
  <si>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</si>
  <si>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</si>
  <si>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</si>
  <si>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</si>
  <si>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</si>
  <si>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</si>
  <si>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</si>
  <si>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</si>
  <si>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</si>
  <si>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</si>
  <si>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</si>
  <si>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</si>
  <si>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</si>
  <si>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</si>
  <si>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</si>
  <si>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</si>
  <si>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</si>
  <si>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</si>
  <si>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</si>
  <si>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</si>
  <si>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</si>
  <si>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</si>
  <si>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</si>
  <si>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</si>
  <si>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</si>
  <si>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</si>
  <si>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</si>
  <si>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</si>
  <si>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</si>
  <si>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</si>
  <si>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</si>
  <si>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</si>
  <si>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</si>
  <si>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</si>
  <si>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</si>
  <si>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</si>
  <si>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</si>
  <si>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</si>
  <si>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</si>
  <si>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</si>
  <si>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</si>
  <si>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</si>
  <si>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</si>
  <si>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</si>
  <si>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</si>
  <si>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</si>
  <si>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</si>
  <si>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</si>
  <si>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</si>
  <si>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</si>
  <si>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</si>
  <si>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</si>
  <si>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</si>
  <si>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</si>
  <si>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</si>
  <si>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</si>
  <si>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</si>
  <si>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</si>
  <si>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</si>
  <si>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</si>
  <si>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</si>
  <si>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</si>
  <si>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</si>
  <si>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</si>
  <si>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</si>
  <si>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</si>
  <si>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</si>
  <si>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</si>
  <si>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</si>
  <si>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</si>
  <si>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</si>
  <si>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</si>
  <si>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</si>
  <si>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</si>
  <si>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</si>
  <si>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</si>
  <si>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</si>
  <si>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</si>
  <si>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</si>
  <si>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</si>
  <si>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</si>
  <si>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</si>
  <si>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</si>
  <si>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</si>
  <si>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</si>
  <si>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</si>
  <si>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</si>
  <si>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</si>
  <si>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</si>
  <si>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</si>
  <si>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</si>
  <si>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</si>
  <si>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</si>
  <si>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</si>
  <si>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</si>
  <si>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</si>
  <si>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</si>
  <si>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</si>
  <si>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</si>
  <si>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</si>
  <si>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</si>
  <si>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</si>
  <si>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</si>
  <si>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</si>
  <si>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</si>
  <si>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</si>
  <si>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</si>
  <si>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</si>
  <si>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</si>
  <si>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</si>
  <si>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</si>
  <si>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</si>
  <si>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</si>
  <si>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</si>
  <si>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</si>
  <si>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</si>
  <si>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</si>
  <si>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</si>
  <si>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</si>
  <si>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</si>
  <si>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</si>
  <si>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</si>
  <si>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</si>
  <si>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</si>
  <si>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</si>
  <si>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</si>
  <si>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</si>
  <si>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</si>
  <si>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</si>
  <si>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</si>
  <si>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</si>
  <si>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</si>
  <si>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</si>
  <si>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</si>
  <si>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</si>
  <si>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</si>
  <si>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</si>
  <si>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</si>
  <si>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</si>
  <si>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</si>
  <si>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</si>
  <si>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</si>
  <si>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</si>
  <si>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</si>
  <si>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</si>
  <si>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</si>
  <si>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</si>
  <si>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</si>
  <si>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</si>
  <si>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</si>
  <si>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</si>
  <si>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</si>
  <si>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</si>
  <si>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</si>
  <si>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</si>
  <si>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</si>
  <si>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</si>
  <si>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</si>
  <si>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</si>
  <si>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</si>
  <si>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</si>
  <si>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</si>
  <si>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</si>
  <si>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</si>
  <si>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</si>
  <si>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</si>
  <si>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</si>
  <si>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</si>
  <si>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</si>
  <si>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</si>
  <si>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</si>
  <si>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</si>
  <si>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</si>
  <si>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</si>
  <si>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</si>
  <si>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</si>
  <si>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</si>
  <si>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</si>
  <si>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</si>
  <si>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</si>
  <si>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</si>
  <si>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</si>
  <si>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</si>
  <si>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</si>
  <si>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</si>
  <si>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</si>
  <si>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</si>
  <si>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</si>
  <si>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</si>
  <si>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</si>
  <si>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</si>
  <si>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</si>
  <si>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</si>
  <si>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</si>
  <si>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</si>
  <si>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</si>
  <si>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</si>
  <si>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</si>
  <si>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</si>
  <si>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</si>
  <si>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</si>
  <si>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</si>
  <si>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</si>
  <si>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</si>
  <si>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</si>
  <si>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</si>
  <si>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</si>
  <si>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</si>
  <si>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</si>
  <si>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</si>
  <si>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</si>
  <si>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</si>
  <si>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</si>
  <si>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</si>
  <si>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</si>
  <si>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</si>
  <si>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</si>
  <si>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</si>
  <si>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</si>
  <si>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</si>
  <si>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</si>
  <si>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</si>
  <si>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</si>
  <si>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</si>
  <si>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</si>
  <si>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</si>
  <si>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</si>
  <si>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</si>
  <si>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</si>
  <si>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</si>
  <si>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</si>
  <si>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</si>
  <si>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</si>
  <si>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</si>
  <si>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</si>
  <si>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</si>
  <si>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</si>
  <si>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</si>
  <si>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</si>
  <si>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</si>
  <si>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</si>
  <si>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</si>
  <si>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</si>
  <si>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</si>
  <si>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</si>
  <si>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</si>
  <si>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</si>
  <si>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</si>
  <si>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</si>
  <si>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</si>
  <si>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</si>
  <si>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</si>
  <si>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</si>
  <si>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</si>
  <si>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</si>
  <si>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</si>
  <si>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</si>
  <si>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</si>
  <si>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</si>
  <si>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</si>
  <si>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</si>
  <si>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</si>
  <si>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</si>
  <si>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</si>
  <si>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</si>
  <si>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</si>
  <si>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</si>
  <si>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</si>
  <si>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</si>
  <si>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</si>
  <si>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</si>
  <si>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</si>
  <si>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</si>
  <si>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</si>
  <si>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</si>
  <si>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</si>
  <si>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</si>
  <si>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</si>
  <si>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</si>
  <si>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</si>
  <si>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</si>
  <si>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</si>
  <si>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</si>
  <si>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</si>
  <si>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</si>
  <si>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</si>
  <si>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</si>
  <si>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</si>
  <si>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</si>
  <si>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</si>
  <si>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</si>
  <si>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</si>
  <si>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</si>
  <si>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</si>
  <si>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</si>
  <si>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</si>
  <si>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</si>
  <si>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</si>
  <si>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</si>
  <si>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</si>
  <si>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</si>
  <si>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</si>
  <si>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</si>
  <si>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</si>
  <si>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</si>
  <si>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</si>
  <si>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</si>
  <si>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</si>
  <si>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</si>
  <si>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</si>
  <si>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</si>
  <si>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</si>
  <si>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</si>
  <si>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</si>
  <si>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</si>
  <si>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</si>
  <si>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</si>
  <si>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</si>
  <si>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</si>
  <si>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</si>
  <si>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</si>
  <si>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</si>
  <si>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</si>
  <si>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</si>
  <si>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</si>
  <si>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</si>
  <si>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</si>
  <si>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</si>
  <si>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</si>
  <si>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</si>
  <si>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</si>
  <si>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</si>
  <si>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</si>
  <si>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</si>
  <si>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</si>
  <si>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</si>
  <si>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</si>
  <si>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</si>
  <si>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</si>
  <si>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</si>
  <si>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</si>
  <si>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</si>
  <si>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</si>
  <si>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</si>
  <si>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</si>
  <si>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</si>
  <si>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</si>
  <si>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</si>
  <si>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</si>
  <si>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</si>
  <si>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</si>
  <si>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</si>
  <si>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</si>
  <si>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</si>
  <si>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</si>
  <si>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</si>
  <si>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</si>
  <si>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</si>
  <si>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</si>
  <si>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</si>
  <si>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</si>
  <si>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</si>
  <si>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</si>
  <si>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</si>
  <si>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</si>
  <si>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</si>
  <si>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</si>
  <si>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</si>
  <si>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</si>
  <si>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</si>
  <si>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</si>
  <si>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</si>
  <si>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</si>
  <si>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</si>
  <si>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</si>
  <si>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</si>
  <si>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</si>
  <si>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</si>
  <si>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</si>
  <si>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</si>
  <si>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</si>
  <si>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</si>
  <si>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</si>
  <si>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</si>
  <si>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</si>
  <si>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</si>
  <si>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</si>
  <si>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</si>
  <si>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</si>
  <si>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</si>
  <si>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</si>
  <si>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</si>
  <si>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</si>
  <si>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</si>
  <si>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</si>
  <si>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</si>
  <si>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</si>
  <si>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</si>
  <si>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</si>
  <si>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</si>
  <si>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</si>
  <si>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</si>
  <si>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</si>
  <si>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</si>
  <si>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</si>
  <si>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</si>
  <si>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</si>
  <si>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</si>
  <si>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</si>
  <si>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</si>
  <si>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</si>
  <si>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</si>
  <si>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</si>
  <si>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</si>
  <si>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</si>
  <si>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</si>
  <si>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</si>
  <si>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</si>
  <si>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</si>
  <si>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</si>
  <si>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</si>
  <si>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</si>
  <si>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</si>
  <si>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</si>
  <si>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</si>
  <si>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</si>
  <si>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</si>
  <si>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</si>
  <si>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</si>
  <si>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</si>
  <si>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</si>
  <si>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</si>
  <si>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</si>
  <si>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</si>
  <si>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</si>
  <si>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</si>
  <si>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</si>
  <si>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</si>
  <si>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</si>
  <si>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</si>
  <si>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</si>
  <si>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</si>
  <si>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</si>
  <si>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</si>
  <si>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</si>
  <si>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</si>
  <si>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</si>
  <si>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</si>
  <si>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</si>
  <si>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</si>
  <si>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</si>
  <si>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</si>
  <si>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</si>
  <si>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</si>
  <si>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</si>
  <si>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</si>
  <si>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</si>
  <si>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</si>
  <si>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</si>
  <si>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</si>
  <si>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</si>
  <si>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</si>
  <si>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</si>
  <si>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</si>
  <si>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</si>
  <si>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</si>
  <si>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</si>
  <si>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</si>
  <si>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</si>
  <si>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</si>
  <si>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</si>
  <si>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</si>
  <si>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</si>
  <si>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</si>
  <si>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</si>
  <si>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</si>
  <si>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</si>
  <si>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</si>
  <si>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</si>
  <si>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</si>
  <si>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</si>
  <si>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</si>
  <si>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</si>
  <si>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</si>
  <si>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</si>
  <si>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</si>
  <si>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</si>
  <si>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</si>
  <si>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</si>
  <si>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</si>
  <si>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</si>
  <si>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</si>
  <si>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</si>
  <si>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</si>
  <si>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</si>
  <si>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</si>
  <si>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</si>
  <si>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</si>
  <si>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</si>
  <si>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</si>
  <si>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</si>
  <si>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</si>
  <si>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</si>
  <si>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</si>
  <si>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</si>
  <si>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</si>
  <si>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</si>
  <si>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</si>
  <si>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</si>
  <si>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</si>
  <si>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</si>
  <si>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</si>
  <si>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</si>
  <si>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</si>
  <si>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</si>
  <si>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</si>
  <si>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</si>
  <si>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</si>
  <si>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</si>
  <si>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</si>
  <si>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</si>
  <si>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</si>
  <si>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</si>
  <si>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</si>
  <si>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</si>
  <si>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</si>
  <si>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</si>
  <si>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</si>
  <si>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</si>
  <si>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</si>
  <si>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</si>
  <si>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</si>
  <si>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</si>
  <si>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</si>
  <si>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</si>
  <si>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</si>
  <si>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</si>
  <si>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</si>
  <si>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</si>
  <si>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</si>
  <si>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</si>
  <si>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</si>
  <si>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</si>
  <si>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</si>
  <si>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</si>
  <si>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</si>
  <si>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</si>
  <si>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</si>
  <si>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</si>
  <si>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</si>
  <si>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</si>
  <si>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</si>
  <si>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</si>
  <si>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</si>
  <si>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</si>
  <si>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</si>
  <si>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</si>
  <si>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</si>
  <si>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</si>
  <si>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</si>
  <si>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</si>
  <si>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</si>
  <si>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</si>
  <si>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</si>
  <si>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</si>
  <si>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</si>
  <si>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</si>
  <si>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</si>
  <si>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</si>
  <si>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</si>
  <si>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</si>
  <si>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</si>
  <si>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</si>
  <si>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</si>
  <si>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</si>
  <si>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</si>
  <si>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</si>
  <si>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</si>
  <si>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</si>
  <si>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</si>
  <si>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</si>
  <si>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</si>
  <si>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</si>
  <si>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</si>
  <si>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</si>
  <si>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</si>
  <si>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</si>
  <si>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</si>
  <si>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</si>
  <si>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</si>
  <si>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</si>
  <si>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</si>
  <si>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</si>
  <si>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</si>
  <si>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</si>
  <si>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</si>
  <si>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</si>
  <si>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</si>
  <si>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</si>
  <si>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</si>
  <si>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</si>
  <si>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</si>
  <si>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</si>
  <si>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</si>
  <si>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</si>
  <si>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</si>
  <si>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</si>
  <si>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</si>
  <si>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</si>
  <si>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</si>
  <si>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</si>
  <si>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</si>
  <si>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</si>
  <si>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</si>
  <si>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</si>
  <si>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</si>
  <si>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</si>
  <si>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</si>
  <si>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</si>
  <si>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</si>
  <si>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</si>
  <si>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</si>
  <si>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</si>
  <si>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</si>
  <si>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</si>
  <si>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</si>
  <si>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</si>
  <si>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</si>
  <si>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</si>
  <si>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</si>
  <si>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</si>
  <si>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</si>
  <si>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</si>
  <si>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</si>
  <si>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</si>
  <si>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</si>
  <si>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</si>
  <si>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</si>
  <si>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</si>
  <si>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</si>
  <si>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</si>
  <si>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</si>
  <si>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</si>
  <si>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</si>
  <si>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</si>
  <si>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</si>
  <si>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</si>
  <si>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</si>
  <si>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</si>
  <si>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</si>
  <si>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</si>
  <si>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</si>
  <si>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</si>
  <si>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</si>
  <si>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</si>
  <si>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</si>
  <si>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</si>
  <si>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</si>
  <si>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</si>
  <si>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</si>
  <si>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</si>
  <si>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</si>
  <si>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</si>
  <si>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</si>
  <si>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</si>
  <si>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</si>
  <si>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</si>
  <si>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</si>
  <si>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</si>
  <si>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</si>
  <si>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</si>
  <si>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</si>
  <si>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</si>
  <si>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</si>
  <si>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</si>
  <si>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</si>
  <si>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</si>
  <si>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</si>
  <si>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</si>
  <si>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</si>
  <si>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</si>
  <si>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</si>
  <si>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</si>
  <si>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</si>
  <si>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</si>
  <si>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</si>
  <si>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</si>
  <si>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</si>
  <si>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</si>
  <si>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</si>
  <si>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</si>
  <si>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</si>
  <si>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</si>
  <si>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</si>
  <si>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</si>
  <si>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</si>
  <si>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</si>
  <si>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</si>
  <si>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</si>
  <si>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</si>
  <si>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</si>
  <si>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</si>
  <si>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</si>
  <si>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</si>
  <si>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</si>
  <si>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</si>
  <si>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</si>
  <si>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</si>
  <si>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</si>
  <si>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</si>
  <si>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</si>
  <si>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</si>
  <si>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</si>
  <si>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</si>
  <si>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</si>
  <si>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</si>
  <si>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</si>
  <si>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</si>
  <si>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</si>
  <si>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</si>
  <si>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</si>
  <si>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</si>
  <si>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</si>
  <si>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</si>
  <si>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</si>
  <si>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</si>
  <si>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</si>
  <si>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</si>
  <si>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</si>
  <si>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</si>
  <si>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</si>
  <si>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</si>
  <si>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</si>
  <si>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</si>
  <si>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</si>
  <si>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</si>
  <si>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</si>
  <si>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</si>
  <si>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</si>
  <si>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</si>
  <si>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</si>
  <si>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</si>
  <si>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</si>
  <si>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</si>
  <si>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</si>
  <si>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</si>
  <si>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</si>
  <si>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</si>
  <si>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</si>
  <si>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</si>
  <si>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</si>
  <si>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</si>
  <si>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</si>
  <si>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</si>
  <si>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</si>
  <si>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</si>
  <si>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</si>
  <si>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</si>
  <si>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</si>
  <si>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</si>
  <si>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</si>
  <si>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</si>
  <si>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</si>
  <si>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</si>
  <si>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</si>
  <si>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</si>
  <si>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</si>
  <si>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</si>
  <si>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</si>
  <si>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</si>
  <si>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</si>
  <si>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</si>
  <si>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</si>
  <si>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</si>
  <si>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</si>
  <si>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</si>
  <si>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</si>
  <si>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</si>
  <si>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</si>
  <si>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</si>
  <si>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</si>
  <si>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</si>
  <si>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</si>
  <si>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</si>
  <si>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</si>
  <si>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</si>
  <si>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</si>
  <si>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</si>
  <si>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</si>
  <si>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</si>
  <si>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</si>
  <si>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</si>
  <si>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</si>
  <si>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</si>
  <si>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</si>
  <si>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</si>
  <si>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</si>
  <si>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</si>
  <si>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</si>
  <si>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</si>
  <si>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</si>
  <si>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</si>
  <si>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</si>
  <si>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</si>
  <si>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</si>
  <si>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</si>
  <si>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</si>
  <si>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</si>
  <si>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</si>
  <si>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</si>
  <si>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</si>
  <si>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</si>
  <si>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</si>
  <si>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</si>
  <si>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</si>
  <si>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</si>
  <si>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</si>
  <si>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</si>
  <si>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</si>
  <si>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</si>
  <si>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</si>
  <si>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</si>
  <si>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</si>
  <si>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</si>
  <si>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</si>
  <si>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</si>
  <si>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</si>
  <si>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</si>
  <si>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</si>
  <si>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</si>
  <si>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</si>
  <si>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</si>
  <si>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</si>
  <si>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</si>
  <si>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</si>
  <si>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</si>
  <si>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</si>
  <si>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</si>
  <si>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</si>
  <si>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</si>
  <si>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</si>
  <si>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</si>
  <si>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</si>
  <si>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</si>
  <si>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</si>
  <si>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</si>
  <si>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</si>
  <si>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</si>
  <si>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</si>
  <si>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</si>
  <si>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</si>
  <si>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</si>
  <si>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</si>
  <si>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</si>
  <si>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</si>
  <si>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</si>
  <si>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</si>
  <si>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</si>
  <si>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</si>
  <si>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</si>
  <si>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</si>
  <si>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</si>
  <si>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</si>
  <si>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</si>
  <si>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</si>
  <si>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</si>
  <si>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</si>
  <si>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</si>
  <si>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</si>
  <si>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</si>
  <si>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</si>
  <si>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</si>
  <si>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</si>
  <si>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</si>
  <si>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</si>
  <si>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</si>
  <si>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</si>
  <si>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</si>
  <si>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</si>
  <si>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</si>
  <si>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</si>
  <si>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</si>
  <si>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</si>
  <si>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</si>
  <si>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</si>
  <si>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</si>
  <si>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</si>
  <si>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</si>
  <si>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</si>
  <si>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</si>
  <si>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</si>
  <si>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</si>
  <si>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</si>
  <si>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</si>
  <si>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</si>
  <si>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</si>
  <si>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</si>
  <si>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</si>
  <si>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</si>
  <si>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</si>
  <si>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</si>
  <si>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</si>
  <si>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</si>
  <si>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</si>
  <si>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</si>
  <si>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</si>
  <si>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</si>
  <si>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</si>
  <si>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</si>
  <si>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</si>
  <si>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</si>
  <si>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</si>
  <si>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</si>
  <si>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</si>
  <si>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</si>
  <si>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</si>
  <si>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</si>
  <si>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</si>
  <si>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</si>
  <si>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</si>
  <si>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</si>
  <si>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</si>
  <si>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</si>
  <si>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</si>
  <si>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</si>
  <si>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</si>
  <si>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</si>
  <si>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</si>
  <si>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</si>
  <si>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</si>
  <si>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</si>
  <si>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</si>
  <si>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</si>
  <si>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</si>
  <si>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</si>
  <si>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</si>
  <si>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</si>
  <si>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</si>
  <si>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</si>
  <si>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</si>
  <si>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</si>
  <si>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</si>
  <si>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</si>
  <si>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</si>
  <si>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</si>
  <si>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</si>
  <si>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</si>
  <si>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</si>
  <si>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</si>
  <si>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</si>
  <si>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</si>
  <si>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</si>
  <si>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</si>
  <si>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</si>
  <si>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</si>
  <si>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</si>
  <si>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</si>
  <si>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</si>
  <si>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</si>
  <si>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</si>
  <si>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</si>
  <si>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</si>
  <si>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</si>
  <si>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</si>
  <si>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</si>
  <si>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</si>
  <si>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</si>
  <si>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</si>
  <si>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</si>
  <si>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</si>
  <si>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</si>
  <si>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</si>
  <si>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</si>
  <si>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</si>
  <si>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</si>
  <si>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</si>
  <si>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</si>
  <si>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</si>
  <si>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</si>
  <si>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</si>
  <si>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</si>
  <si>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</si>
  <si>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</si>
  <si>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</si>
  <si>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</si>
  <si>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</si>
  <si>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</si>
  <si>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</si>
  <si>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</si>
  <si>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</si>
  <si>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</si>
  <si>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</si>
  <si>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</si>
  <si>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</si>
  <si>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</si>
  <si>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</si>
  <si>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</si>
  <si>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</si>
  <si>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</si>
  <si>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</si>
  <si>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</si>
  <si>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</si>
  <si>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</si>
  <si>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</si>
  <si>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</si>
  <si>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</si>
  <si>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</si>
  <si>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</si>
  <si>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</si>
  <si>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</si>
  <si>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</si>
  <si>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</si>
  <si>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</si>
  <si>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</si>
  <si>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</si>
  <si>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</si>
  <si>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</si>
  <si>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</si>
  <si>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</si>
  <si>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</si>
  <si>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</si>
  <si>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</si>
  <si>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</si>
  <si>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</si>
  <si>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</si>
  <si>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</si>
  <si>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</si>
  <si>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</si>
  <si>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</si>
  <si>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</si>
  <si>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</si>
  <si>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</si>
  <si>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</si>
  <si>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</si>
  <si>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</si>
  <si>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</si>
  <si>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</si>
  <si>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</si>
  <si>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</si>
  <si>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</si>
  <si>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</si>
  <si>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</si>
  <si>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</si>
  <si>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</si>
  <si>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</si>
  <si>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</si>
  <si>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</si>
  <si>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</si>
  <si>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</si>
  <si>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</si>
  <si>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</si>
  <si>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</si>
  <si>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</si>
  <si>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</si>
  <si>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</si>
  <si>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</si>
  <si>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</si>
  <si>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</si>
  <si>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</si>
  <si>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</si>
  <si>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</si>
  <si>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</si>
  <si>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</si>
  <si>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</si>
  <si>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</si>
  <si>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</si>
  <si>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</si>
  <si>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</si>
  <si>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</si>
  <si>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</si>
  <si>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</si>
  <si>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</si>
  <si>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</si>
  <si>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</si>
  <si>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</si>
  <si>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</si>
  <si>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</si>
  <si>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</si>
  <si>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</si>
  <si>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</si>
  <si>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</si>
  <si>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</si>
  <si>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</si>
  <si>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</si>
  <si>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</si>
  <si>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</si>
  <si>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</si>
  <si>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</si>
  <si>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</si>
  <si>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</si>
  <si>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</si>
  <si>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</si>
  <si>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</si>
  <si>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</si>
  <si>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</si>
  <si>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</si>
  <si>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</si>
  <si>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</si>
  <si>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</si>
  <si>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</si>
  <si>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</si>
  <si>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</si>
  <si>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</si>
  <si>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</si>
  <si>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</si>
  <si>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</si>
  <si>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</si>
  <si>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</si>
  <si>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</si>
  <si>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</si>
  <si>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</si>
  <si>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</si>
  <si>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</si>
  <si>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</si>
  <si>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</si>
  <si>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</si>
  <si>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</si>
  <si>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</si>
  <si>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</si>
  <si>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</si>
  <si>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</si>
  <si>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</si>
  <si>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</si>
  <si>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</si>
  <si>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</si>
  <si>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</si>
  <si>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</si>
  <si>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</si>
  <si>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</si>
  <si>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</si>
  <si>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</si>
  <si>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</si>
  <si>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</si>
  <si>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</si>
  <si>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</si>
  <si>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</si>
  <si>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</si>
  <si>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</si>
  <si>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</si>
  <si>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</si>
  <si>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</si>
  <si>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</si>
  <si>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</si>
  <si>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</si>
  <si>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</si>
  <si>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</si>
  <si>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</si>
  <si>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</si>
  <si>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</si>
  <si>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</si>
  <si>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</si>
  <si>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</si>
  <si>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</si>
  <si>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</si>
  <si>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</si>
  <si>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</si>
  <si>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</si>
  <si>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</si>
  <si>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</si>
  <si>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</si>
  <si>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</si>
  <si>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</si>
  <si>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</si>
  <si>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</si>
  <si>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</si>
  <si>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</si>
  <si>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</si>
  <si>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</si>
  <si>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</si>
  <si>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</si>
  <si>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</si>
  <si>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</si>
  <si>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</si>
  <si>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</si>
  <si>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</si>
  <si>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</si>
  <si>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</si>
  <si>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</si>
  <si>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</si>
  <si>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</si>
  <si>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</si>
  <si>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</si>
  <si>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</si>
  <si>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</si>
  <si>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</si>
  <si>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</si>
  <si>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</si>
  <si>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</si>
  <si>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</si>
  <si>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</si>
  <si>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</si>
  <si>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</si>
  <si>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</si>
  <si>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</si>
  <si>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</si>
  <si>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</si>
  <si>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</si>
  <si>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</si>
  <si>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</si>
  <si>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</si>
  <si>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</si>
  <si>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</si>
  <si>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</si>
  <si>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</si>
  <si>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</si>
  <si>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</si>
  <si>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</si>
  <si>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</si>
  <si>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</si>
  <si>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</si>
  <si>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</si>
  <si>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</si>
  <si>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</si>
  <si>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</si>
  <si>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</si>
  <si>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</si>
  <si>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</si>
  <si>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</si>
  <si>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</si>
  <si>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</si>
  <si>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</si>
  <si>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</si>
  <si>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</si>
  <si>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</si>
  <si>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</si>
  <si>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</si>
  <si>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</si>
  <si>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</si>
  <si>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</si>
  <si>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</si>
  <si>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</si>
  <si>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</si>
  <si>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</si>
  <si>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</si>
  <si>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</si>
  <si>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</si>
  <si>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</si>
  <si>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</si>
  <si>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</si>
  <si>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</si>
  <si>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</si>
  <si>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</si>
  <si>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</si>
  <si>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</si>
  <si>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</si>
  <si>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</si>
  <si>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</si>
  <si>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</si>
  <si>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</si>
  <si>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</si>
  <si>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</si>
  <si>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</si>
  <si>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</si>
  <si>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</si>
  <si>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</si>
  <si>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</si>
  <si>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</si>
  <si>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</si>
  <si>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</si>
  <si>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</si>
  <si>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</si>
  <si>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</si>
  <si>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</si>
  <si>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</si>
  <si>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</si>
  <si>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</si>
  <si>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</si>
  <si>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</si>
  <si>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</si>
  <si>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</si>
  <si>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</si>
  <si>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</si>
  <si>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</si>
  <si>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</si>
  <si>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</si>
  <si>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</si>
  <si>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</si>
  <si>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</si>
  <si>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</si>
  <si>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</si>
  <si>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</si>
  <si>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</si>
  <si>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</si>
  <si>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</si>
  <si>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</si>
  <si>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</si>
  <si>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</si>
  <si>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</si>
  <si>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</si>
  <si>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</si>
  <si>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</si>
  <si>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</si>
  <si>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</si>
  <si>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</si>
  <si>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</si>
  <si>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</si>
  <si>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</si>
  <si>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</si>
  <si>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</si>
  <si>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</si>
  <si>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</si>
  <si>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</si>
  <si>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</si>
  <si>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</si>
  <si>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</si>
  <si>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</si>
  <si>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</si>
  <si>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</si>
  <si>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</si>
  <si>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</si>
  <si>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</si>
  <si>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</si>
  <si>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</si>
  <si>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</si>
  <si>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</si>
  <si>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</si>
  <si>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</si>
  <si>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</si>
  <si>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</si>
  <si>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</si>
  <si>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</si>
  <si>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</si>
  <si>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</si>
  <si>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</si>
  <si>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</si>
  <si>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</si>
  <si>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</si>
  <si>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</si>
  <si>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</si>
  <si>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</si>
  <si>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</si>
  <si>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</si>
  <si>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</si>
  <si>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</si>
  <si>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</si>
  <si>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</si>
  <si>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</si>
  <si>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</si>
  <si>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</si>
  <si>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</si>
  <si>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</si>
  <si>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</si>
  <si>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</si>
  <si>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</si>
  <si>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</si>
  <si>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</si>
  <si>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</si>
  <si>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</si>
  <si>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</si>
  <si>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</si>
  <si>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</si>
  <si>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</si>
  <si>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</si>
  <si>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</si>
  <si>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</si>
  <si>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</si>
  <si>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</si>
  <si>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</si>
  <si>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</si>
  <si>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</si>
  <si>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</si>
  <si>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</si>
  <si>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</si>
  <si>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</si>
  <si>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</si>
  <si>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</si>
  <si>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</si>
  <si>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</si>
  <si>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</si>
  <si>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</si>
  <si>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</si>
  <si>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</si>
  <si>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</si>
  <si>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</si>
  <si>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</si>
  <si>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</si>
  <si>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</si>
  <si>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</si>
  <si>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</si>
  <si>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</si>
  <si>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</si>
  <si>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</si>
  <si>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</si>
  <si>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</si>
  <si>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</si>
  <si>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</si>
  <si>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</si>
  <si>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</si>
  <si>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</si>
  <si>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</si>
  <si>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</si>
  <si>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</si>
  <si>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</si>
  <si>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</si>
  <si>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</si>
  <si>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</si>
  <si>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</si>
  <si>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</si>
  <si>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</si>
  <si>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</si>
  <si>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</si>
  <si>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</si>
  <si>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</si>
  <si>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</si>
  <si>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</si>
  <si>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</si>
  <si>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</si>
  <si>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</si>
  <si>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</si>
  <si>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</si>
  <si>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</si>
  <si>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</si>
  <si>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</si>
  <si>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</si>
  <si>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</si>
  <si>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</si>
  <si>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</si>
  <si>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</si>
  <si>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</si>
  <si>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</si>
  <si>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</si>
  <si>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</si>
  <si>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</si>
  <si>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</si>
  <si>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</si>
  <si>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</si>
  <si>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</si>
  <si>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</si>
  <si>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</si>
  <si>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</si>
  <si>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</si>
  <si>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</si>
  <si>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</si>
  <si>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</si>
  <si>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</si>
  <si>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</si>
  <si>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</si>
  <si>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</si>
  <si>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</si>
  <si>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</si>
  <si>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</si>
  <si>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</si>
  <si>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</si>
  <si>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</si>
  <si>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</si>
  <si>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</si>
  <si>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</si>
  <si>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</si>
  <si>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</si>
  <si>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</si>
  <si>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</si>
  <si>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</si>
  <si>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</si>
  <si>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</si>
  <si>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</si>
  <si>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</si>
  <si>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</si>
  <si>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</si>
  <si>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</si>
  <si>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</si>
  <si>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</si>
  <si>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</si>
  <si>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</si>
  <si>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</si>
  <si>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</si>
  <si>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</si>
  <si>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</si>
  <si>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</si>
  <si>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</si>
  <si>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</si>
  <si>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</si>
  <si>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</si>
  <si>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</si>
  <si>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</si>
  <si>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</si>
  <si>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</si>
  <si>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</si>
  <si>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</si>
  <si>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</si>
  <si>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</si>
  <si>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</si>
  <si>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</si>
  <si>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</si>
  <si>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</si>
  <si>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</si>
  <si>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</si>
  <si>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</si>
  <si>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</si>
  <si>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</si>
  <si>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</si>
  <si>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</si>
  <si>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</si>
  <si>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</si>
  <si>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</si>
  <si>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</si>
  <si>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</si>
  <si>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</si>
  <si>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</si>
  <si>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</si>
  <si>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</si>
  <si>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</si>
  <si>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</si>
  <si>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</si>
  <si>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</si>
  <si>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</si>
  <si>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</si>
  <si>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</si>
  <si>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</si>
  <si>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</si>
  <si>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</si>
  <si>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</si>
  <si>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</si>
  <si>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</si>
  <si>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</si>
  <si>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</si>
  <si>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</si>
  <si>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</si>
  <si>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</si>
  <si>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</si>
  <si>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</si>
  <si>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</si>
  <si>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</si>
  <si>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</si>
  <si>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</si>
  <si>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</si>
  <si>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</si>
  <si>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</si>
  <si>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</si>
  <si>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</si>
  <si>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</si>
  <si>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</si>
  <si>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</si>
  <si>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</si>
  <si>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</si>
  <si>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</si>
  <si>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</si>
  <si>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</si>
  <si>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</si>
  <si>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</si>
  <si>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</si>
  <si>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</si>
  <si>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</si>
  <si>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</si>
  <si>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</si>
  <si>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</si>
  <si>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</si>
  <si>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</si>
  <si>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</si>
  <si>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</si>
  <si>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</si>
  <si>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</si>
  <si>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</si>
  <si>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</si>
  <si>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</si>
  <si>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</si>
  <si>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</si>
  <si>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</si>
  <si>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</si>
  <si>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</si>
  <si>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</si>
  <si>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</si>
  <si>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</si>
  <si>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</si>
  <si>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</si>
  <si>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</si>
  <si>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</si>
  <si>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</si>
  <si>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</si>
  <si>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</si>
  <si>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</si>
  <si>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</si>
  <si>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</si>
  <si>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</si>
  <si>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</si>
  <si>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</si>
  <si>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</si>
  <si>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</si>
  <si>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</si>
  <si>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</si>
  <si>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</si>
  <si>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</si>
  <si>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</si>
  <si>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</si>
  <si>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</si>
  <si>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</si>
  <si>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</si>
  <si>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</si>
  <si>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</si>
  <si>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</si>
  <si>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</si>
  <si>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</si>
  <si>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</si>
  <si>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</si>
  <si>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</si>
  <si>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</si>
  <si>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</si>
  <si>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</si>
  <si>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</si>
  <si>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</si>
  <si>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</si>
  <si>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</si>
  <si>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</si>
  <si>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</si>
  <si>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</si>
  <si>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</si>
  <si>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</si>
  <si>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</si>
  <si>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</si>
  <si>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</si>
  <si>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</si>
  <si>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</si>
  <si>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</si>
  <si>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</si>
  <si>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</si>
  <si>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</si>
  <si>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</si>
  <si>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</si>
  <si>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</si>
  <si>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</si>
  <si>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</si>
  <si>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</si>
  <si>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</si>
  <si>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</si>
  <si>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</si>
  <si>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</si>
  <si>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</si>
  <si>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</si>
  <si>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</si>
  <si>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</si>
  <si>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</si>
  <si>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</si>
  <si>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</si>
  <si>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</si>
  <si>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</si>
  <si>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</si>
  <si>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</si>
  <si>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</si>
  <si>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</si>
  <si>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</si>
  <si>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</si>
  <si>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</si>
  <si>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</si>
  <si>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</si>
  <si>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</si>
  <si>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</si>
  <si>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</si>
  <si>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</si>
  <si>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</si>
  <si>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</si>
  <si>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</si>
  <si>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</si>
  <si>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</si>
  <si>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</si>
  <si>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</si>
  <si>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</si>
  <si>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</si>
  <si>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</si>
  <si>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</si>
  <si>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</si>
  <si>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</si>
  <si>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</si>
  <si>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</si>
  <si>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</si>
  <si>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</si>
  <si>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</si>
  <si>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</si>
  <si>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</si>
  <si>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</si>
  <si>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</si>
  <si>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</si>
  <si>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</si>
  <si>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</si>
  <si>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</si>
  <si>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</si>
  <si>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</si>
  <si>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</si>
  <si>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</si>
  <si>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</si>
  <si>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</si>
  <si>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</si>
  <si>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</si>
  <si>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</si>
  <si>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</si>
  <si>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</si>
  <si>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</si>
  <si>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</si>
  <si>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</si>
  <si>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</si>
  <si>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</si>
  <si>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</si>
  <si>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</si>
  <si>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</si>
  <si>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</si>
  <si>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</si>
  <si>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</si>
  <si>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</si>
  <si>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</si>
  <si>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</si>
  <si>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</si>
  <si>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</si>
  <si>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</si>
  <si>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</si>
  <si>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</si>
  <si>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</si>
  <si>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</si>
  <si>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</si>
  <si>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</si>
  <si>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</si>
  <si>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</si>
  <si>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</si>
  <si>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</si>
  <si>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</si>
  <si>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</si>
  <si>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</si>
  <si>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</si>
  <si>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</si>
  <si>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</si>
  <si>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</si>
  <si>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</si>
  <si>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</si>
  <si>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</si>
  <si>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</si>
  <si>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</si>
  <si>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</si>
  <si>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</si>
  <si>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</si>
  <si>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</si>
  <si>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</si>
  <si>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</si>
  <si>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</si>
  <si>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</si>
  <si>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</si>
  <si>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</si>
  <si>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</si>
  <si>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</si>
  <si>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</si>
  <si>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</si>
  <si>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</si>
  <si>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</si>
  <si>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</si>
  <si>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</si>
  <si>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</si>
  <si>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</si>
  <si>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</si>
  <si>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</si>
  <si>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</si>
  <si>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</si>
  <si>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</si>
  <si>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</si>
  <si>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</si>
  <si>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</si>
  <si>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</si>
  <si>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</si>
  <si>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</si>
  <si>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</si>
  <si>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</si>
  <si>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</si>
  <si>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</si>
  <si>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</si>
  <si>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</si>
  <si>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</si>
  <si>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</si>
  <si>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</si>
  <si>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</si>
  <si>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</si>
  <si>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</si>
  <si>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</si>
  <si>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</si>
  <si>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</si>
  <si>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</si>
  <si>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</si>
  <si>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</si>
  <si>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</si>
  <si>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</si>
  <si>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</si>
  <si>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</si>
  <si>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</si>
  <si>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</si>
  <si>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</si>
  <si>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</si>
  <si>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</si>
  <si>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</si>
  <si>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</si>
  <si>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</si>
  <si>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</si>
  <si>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</si>
  <si>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</si>
  <si>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</si>
  <si>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</si>
  <si>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</si>
  <si>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</si>
  <si>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</si>
  <si>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</si>
  <si>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</si>
  <si>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</si>
  <si>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</si>
  <si>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</si>
  <si>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</si>
  <si>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</si>
  <si>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</si>
  <si>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</si>
  <si>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</si>
  <si>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</si>
  <si>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</si>
  <si>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</si>
  <si>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</si>
  <si>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</si>
  <si>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</si>
  <si>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</si>
  <si>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</si>
  <si>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</si>
  <si>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</si>
  <si>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</si>
  <si>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</si>
  <si>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</si>
  <si>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</si>
  <si>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</si>
  <si>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</si>
  <si>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</si>
  <si>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</si>
  <si>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</si>
  <si>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</si>
  <si>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</si>
  <si>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</si>
  <si>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</si>
  <si>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</si>
  <si>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</si>
  <si>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</si>
  <si>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</si>
  <si>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</si>
  <si>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</si>
  <si>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</si>
  <si>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</si>
  <si>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</si>
  <si>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</si>
  <si>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</si>
  <si>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</si>
  <si>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</si>
  <si>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</si>
  <si>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</si>
  <si>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</si>
  <si>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</si>
  <si>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</si>
  <si>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</si>
  <si>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</si>
  <si>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</si>
  <si>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</si>
  <si>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</si>
  <si>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</si>
  <si>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</si>
  <si>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</si>
  <si>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</si>
  <si>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</si>
  <si>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</si>
  <si>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</si>
  <si>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</si>
  <si>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</si>
  <si>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</si>
  <si>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</si>
  <si>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</si>
  <si>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</si>
  <si>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</si>
  <si>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</si>
  <si>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</si>
  <si>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</si>
  <si>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</si>
  <si>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</si>
  <si>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</si>
  <si>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</si>
  <si>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</si>
  <si>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</si>
  <si>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</si>
  <si>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</si>
  <si>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</si>
  <si>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</si>
  <si>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</si>
  <si>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</si>
  <si>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</si>
  <si>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</si>
  <si>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</si>
  <si>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</si>
  <si>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</si>
  <si>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</si>
  <si>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</si>
  <si>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</si>
  <si>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</si>
  <si>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</si>
  <si>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</si>
  <si>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</si>
  <si>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</si>
  <si>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</si>
  <si>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</si>
  <si>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</si>
  <si>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</si>
  <si>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</si>
  <si>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</si>
  <si>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</si>
  <si>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</si>
  <si>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</si>
  <si>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</si>
  <si>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</si>
  <si>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</si>
  <si>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</si>
  <si>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</si>
  <si>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</si>
  <si>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</si>
  <si>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</si>
  <si>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</si>
  <si>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</si>
  <si>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</si>
  <si>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</si>
  <si>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</si>
  <si>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</si>
  <si>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</si>
  <si>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</si>
  <si>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</si>
  <si>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</si>
  <si>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</si>
  <si>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</si>
  <si>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</si>
  <si>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</si>
  <si>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</si>
  <si>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</si>
  <si>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</si>
  <si>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</si>
  <si>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</si>
  <si>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</si>
  <si>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</si>
  <si>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</si>
  <si>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</si>
  <si>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</si>
  <si>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</si>
  <si>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</si>
  <si>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</si>
  <si>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</si>
  <si>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</si>
  <si>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</si>
  <si>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</si>
  <si>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</si>
  <si>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</si>
  <si>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</si>
  <si>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</si>
  <si>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</si>
  <si>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</si>
  <si>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</si>
  <si>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</si>
  <si>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</si>
  <si>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</si>
  <si>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</si>
  <si>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</si>
  <si>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</si>
  <si>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</si>
  <si>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</si>
  <si>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</si>
  <si>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</si>
  <si>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</si>
  <si>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</si>
  <si>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</si>
  <si>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</si>
  <si>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</si>
  <si>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</si>
  <si>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</si>
  <si>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</si>
  <si>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</si>
  <si>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</si>
  <si>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</si>
  <si>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</si>
  <si>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</si>
  <si>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</si>
  <si>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</si>
  <si>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</si>
  <si>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</si>
  <si>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</si>
  <si>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</si>
  <si>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</si>
  <si>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</si>
  <si>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</si>
  <si>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</si>
  <si>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</si>
  <si>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</si>
  <si>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</si>
  <si>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</si>
  <si>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</si>
  <si>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</si>
  <si>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</si>
  <si>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</si>
  <si>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</si>
  <si>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</si>
  <si>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</si>
  <si>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</si>
  <si>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</si>
  <si>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</si>
  <si>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</si>
  <si>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</si>
  <si>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</si>
  <si>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</si>
  <si>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</si>
  <si>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</si>
  <si>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</si>
  <si>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</si>
  <si>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</si>
  <si>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</si>
  <si>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</si>
  <si>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</si>
  <si>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</si>
  <si>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</si>
  <si>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</si>
  <si>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</si>
  <si>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</si>
  <si>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</si>
  <si>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</si>
  <si>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</si>
  <si>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</si>
  <si>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</si>
  <si>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</si>
  <si>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</si>
  <si>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</si>
  <si>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</si>
  <si>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</si>
  <si>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</si>
  <si>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</si>
  <si>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</si>
  <si>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</si>
  <si>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</si>
  <si>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</si>
  <si>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</si>
  <si>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</si>
  <si>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</si>
  <si>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</si>
  <si>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</si>
  <si>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</si>
  <si>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</si>
  <si>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</si>
  <si>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</si>
  <si>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</si>
  <si>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</si>
  <si>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</si>
  <si>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</si>
  <si>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</si>
  <si>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</si>
  <si>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</si>
  <si>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</si>
  <si>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</si>
  <si>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</si>
  <si>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</si>
  <si>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</si>
  <si>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</si>
  <si>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</si>
  <si>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</si>
  <si>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</si>
  <si>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</si>
  <si>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</si>
  <si>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</si>
  <si>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</si>
  <si>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</si>
  <si>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</si>
  <si>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</si>
  <si>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</si>
  <si>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</si>
  <si>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</si>
  <si>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</si>
  <si>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</si>
  <si>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</si>
  <si>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</si>
  <si>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</si>
  <si>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</si>
  <si>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</si>
  <si>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</si>
  <si>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</si>
  <si>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</si>
  <si>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</si>
  <si>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</si>
  <si>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</si>
  <si>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</si>
  <si>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</si>
  <si>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</si>
  <si>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</si>
  <si>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</si>
  <si>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</si>
  <si>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</si>
  <si>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</si>
  <si>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</si>
  <si>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</si>
  <si>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</si>
  <si>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</si>
  <si>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</si>
  <si>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</si>
  <si>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</si>
  <si>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</si>
  <si>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</si>
  <si>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</si>
  <si>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</si>
  <si>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</si>
  <si>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</si>
  <si>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</si>
  <si>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</si>
  <si>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</si>
  <si>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</si>
  <si>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</si>
  <si>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</si>
  <si>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</si>
  <si>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</si>
  <si>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</si>
  <si>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</si>
  <si>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</si>
  <si>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</si>
  <si>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</si>
  <si>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</si>
  <si>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</si>
  <si>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</si>
  <si>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</si>
  <si>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</si>
  <si>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</si>
  <si>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</si>
  <si>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</si>
  <si>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</si>
  <si>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</si>
  <si>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</si>
  <si>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</si>
  <si>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</si>
  <si>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</si>
  <si>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</si>
  <si>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</si>
  <si>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</si>
  <si>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</si>
  <si>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</si>
  <si>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</si>
  <si>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</si>
  <si>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</si>
  <si>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</si>
  <si>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</si>
  <si>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</si>
  <si>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</si>
  <si>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</si>
  <si>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</si>
  <si>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</si>
  <si>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</si>
  <si>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</si>
  <si>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</si>
  <si>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</si>
  <si>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</si>
  <si>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</si>
  <si>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</si>
  <si>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</si>
  <si>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</si>
  <si>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</si>
  <si>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</si>
  <si>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</si>
  <si>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</si>
  <si>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</si>
  <si>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</si>
  <si>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</si>
  <si>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</si>
  <si>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</si>
  <si>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</si>
  <si>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</si>
  <si>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</si>
  <si>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</si>
  <si>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</si>
  <si>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</si>
  <si>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</si>
  <si>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</si>
  <si>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</si>
  <si>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</si>
  <si>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</si>
  <si>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</si>
  <si>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</si>
  <si>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</si>
  <si>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</si>
  <si>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</si>
  <si>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</si>
  <si>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</si>
  <si>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</si>
  <si>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</si>
  <si>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</si>
  <si>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</si>
  <si>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</si>
  <si>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</si>
  <si>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</si>
  <si>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</si>
  <si>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</si>
  <si>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</si>
  <si>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</si>
  <si>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</si>
  <si>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</si>
  <si>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</si>
  <si>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</si>
  <si>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</si>
  <si>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</si>
  <si>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</si>
  <si>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</si>
  <si>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</si>
  <si>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</si>
  <si>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</si>
  <si>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</si>
  <si>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</si>
  <si>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</si>
  <si>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</si>
  <si>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</si>
  <si>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</si>
  <si>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</si>
  <si>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</si>
  <si>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</si>
  <si>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</si>
  <si>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</si>
  <si>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</si>
  <si>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</si>
  <si>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</si>
  <si>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</si>
  <si>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</si>
  <si>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</si>
  <si>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</si>
  <si>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</si>
  <si>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</si>
  <si>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</si>
  <si>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</si>
  <si>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</si>
  <si>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</si>
  <si>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</si>
  <si>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</si>
  <si>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</si>
  <si>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</si>
  <si>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</si>
  <si>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</si>
  <si>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</si>
  <si>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</si>
  <si>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</si>
  <si>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</si>
  <si>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</si>
  <si>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</si>
  <si>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</si>
  <si>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</si>
  <si>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</si>
  <si>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</si>
  <si>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</si>
  <si>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</si>
  <si>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</si>
  <si>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</si>
  <si>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</si>
  <si>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</si>
  <si>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</si>
  <si>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</si>
  <si>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</si>
  <si>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</si>
  <si>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</si>
  <si>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</si>
  <si>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</si>
  <si>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</si>
  <si>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</si>
  <si>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</si>
  <si>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</si>
  <si>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</si>
  <si>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</si>
  <si>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</si>
  <si>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</si>
  <si>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</si>
  <si>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</si>
  <si>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</si>
  <si>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</si>
  <si>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</si>
  <si>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</si>
  <si>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</si>
  <si>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</si>
  <si>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</si>
  <si>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</si>
  <si>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</si>
  <si>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</si>
  <si>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</si>
  <si>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</si>
  <si>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</si>
  <si>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</si>
  <si>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</si>
  <si>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</si>
  <si>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</si>
  <si>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</si>
  <si>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</si>
  <si>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</si>
  <si>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</si>
  <si>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</si>
  <si>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</si>
  <si>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</si>
  <si>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</si>
  <si>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</si>
  <si>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</si>
  <si>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</si>
  <si>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</si>
  <si>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</si>
  <si>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</si>
  <si>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</si>
  <si>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</si>
  <si>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</si>
  <si>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</si>
  <si>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</si>
  <si>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</si>
  <si>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</si>
  <si>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</si>
  <si>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</si>
  <si>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</si>
  <si>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</si>
  <si>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</si>
  <si>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</si>
  <si>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</si>
  <si>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</si>
  <si>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</si>
  <si>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</si>
  <si>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</si>
  <si>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</si>
  <si>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</si>
  <si>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</si>
  <si>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</si>
  <si>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</si>
  <si>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</si>
  <si>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</si>
  <si>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</si>
  <si>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</si>
  <si>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</si>
  <si>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</si>
  <si>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</si>
  <si>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</si>
  <si>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</si>
  <si>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</si>
  <si>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</si>
  <si>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</si>
  <si>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</si>
  <si>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</si>
  <si>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</si>
  <si>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</si>
  <si>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</si>
  <si>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</si>
  <si>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</si>
  <si>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</si>
  <si>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</si>
  <si>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</si>
  <si>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</si>
  <si>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</si>
  <si>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</si>
  <si>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</si>
  <si>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</si>
  <si>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</si>
  <si>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</si>
  <si>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</si>
  <si>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</si>
  <si>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</si>
  <si>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</si>
  <si>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</si>
  <si>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</si>
  <si>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</si>
  <si>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</si>
  <si>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</si>
  <si>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</si>
  <si>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</si>
  <si>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</si>
  <si>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</si>
  <si>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</si>
  <si>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</si>
  <si>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</si>
  <si>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</si>
  <si>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</si>
  <si>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</si>
  <si>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</si>
  <si>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</si>
  <si>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</si>
  <si>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</si>
  <si>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</si>
  <si>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</si>
  <si>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</si>
  <si>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</si>
  <si>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</si>
  <si>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</si>
  <si>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</si>
  <si>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</si>
  <si>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</si>
  <si>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</si>
  <si>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</si>
  <si>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</si>
  <si>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</si>
  <si>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</si>
  <si>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</si>
  <si>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</si>
  <si>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</si>
  <si>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</si>
  <si>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</si>
  <si>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</si>
  <si>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</si>
  <si>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</si>
  <si>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</si>
  <si>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</si>
  <si>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</si>
  <si>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</si>
  <si>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</si>
  <si>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</si>
  <si>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</si>
  <si>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</si>
  <si>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</si>
  <si>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</si>
  <si>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</si>
  <si>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</si>
  <si>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</si>
  <si>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</si>
  <si>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</si>
  <si>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</si>
  <si>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</si>
  <si>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</si>
  <si>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</si>
  <si>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</si>
  <si>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</si>
  <si>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</si>
  <si>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</si>
  <si>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</si>
  <si>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</si>
  <si>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</si>
  <si>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</si>
  <si>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</si>
  <si>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</si>
  <si>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</si>
  <si>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</si>
  <si>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</si>
  <si>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</si>
  <si>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</si>
  <si>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</si>
  <si>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</si>
  <si>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</si>
  <si>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</si>
  <si>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</si>
  <si>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</si>
  <si>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</si>
  <si>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</si>
  <si>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</si>
  <si>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</si>
  <si>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</si>
  <si>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</si>
  <si>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</si>
  <si>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</si>
  <si>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</si>
  <si>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</si>
  <si>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</si>
  <si>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</si>
  <si>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</si>
  <si>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</si>
  <si>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</si>
  <si>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</si>
  <si>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</si>
  <si>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</si>
  <si>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</si>
  <si>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</si>
  <si>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</si>
  <si>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</si>
  <si>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</si>
  <si>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</si>
  <si>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</si>
  <si>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</si>
  <si>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</si>
  <si>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</si>
  <si>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</si>
  <si>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</si>
  <si>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</si>
  <si>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</si>
  <si>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</si>
  <si>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</si>
  <si>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</si>
  <si>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</si>
  <si>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</si>
  <si>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</si>
  <si>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</si>
  <si>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</si>
  <si>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</si>
  <si>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</si>
  <si>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</si>
  <si>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</si>
  <si>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</si>
  <si>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</si>
  <si>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</si>
  <si>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</si>
  <si>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</si>
  <si>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</si>
  <si>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</si>
  <si>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</si>
  <si>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</si>
  <si>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</si>
  <si>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</si>
  <si>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</si>
  <si>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</si>
  <si>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</si>
  <si>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</si>
  <si>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</si>
  <si>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</si>
  <si>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</si>
  <si>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</si>
  <si>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</si>
  <si>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</si>
  <si>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</si>
  <si>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</si>
  <si>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</si>
  <si>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</si>
  <si>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</si>
  <si>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</si>
  <si>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</si>
  <si>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</si>
  <si>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</si>
  <si>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</si>
  <si>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</si>
  <si>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</si>
  <si>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</si>
  <si>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</si>
  <si>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</si>
  <si>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</si>
  <si>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</si>
  <si>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</si>
  <si>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</si>
  <si>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</si>
  <si>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</si>
  <si>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</si>
  <si>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</si>
  <si>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</si>
  <si>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</si>
  <si>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</si>
  <si>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</si>
  <si>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</si>
  <si>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</si>
  <si>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</si>
  <si>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</si>
  <si>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</si>
  <si>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</si>
  <si>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</si>
  <si>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</si>
  <si>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</si>
  <si>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</si>
  <si>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</si>
  <si>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</si>
  <si>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</si>
  <si>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</si>
  <si>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</si>
  <si>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</si>
  <si>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</si>
  <si>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</si>
  <si>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</si>
  <si>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</si>
  <si>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</si>
  <si>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</si>
  <si>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</si>
  <si>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</si>
  <si>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</si>
  <si>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</si>
  <si>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</si>
  <si>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</si>
  <si>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</si>
  <si>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</si>
  <si>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</si>
  <si>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</si>
  <si>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</si>
  <si>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</si>
  <si>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</si>
  <si>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</si>
  <si>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</si>
  <si>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</si>
  <si>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</si>
  <si>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</si>
  <si>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</si>
  <si>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</si>
  <si>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</si>
  <si>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</si>
  <si>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</si>
  <si>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</si>
  <si>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</si>
  <si>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</si>
  <si>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</si>
  <si>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</si>
  <si>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</si>
  <si>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</si>
  <si>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</si>
  <si>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</si>
  <si>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</si>
  <si>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</si>
  <si>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</si>
  <si>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</si>
  <si>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</si>
  <si>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</si>
  <si>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</si>
  <si>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</si>
  <si>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</si>
  <si>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</si>
  <si>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</si>
  <si>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</si>
  <si>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</si>
  <si>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</si>
  <si>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</si>
  <si>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</si>
  <si>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</si>
  <si>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</si>
  <si>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</si>
  <si>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</si>
  <si>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</si>
  <si>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</si>
  <si>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</si>
  <si>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</si>
  <si>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</si>
  <si>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</si>
  <si>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</si>
  <si>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</si>
  <si>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</si>
  <si>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</si>
  <si>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</si>
  <si>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</si>
  <si>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</si>
  <si>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</si>
  <si>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</si>
  <si>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</si>
  <si>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</si>
  <si>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</si>
  <si>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</si>
  <si>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</si>
  <si>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</si>
  <si>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</si>
  <si>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</si>
  <si>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</si>
  <si>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</si>
  <si>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</si>
  <si>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</si>
  <si>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</si>
  <si>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</si>
  <si>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</si>
  <si>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</si>
  <si>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</si>
  <si>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</si>
  <si>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</si>
  <si>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</si>
  <si>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</si>
  <si>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</si>
  <si>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</si>
  <si>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</si>
  <si>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</si>
  <si>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</si>
  <si>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</si>
  <si>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</si>
  <si>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</si>
  <si>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</si>
  <si>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</si>
  <si>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</si>
  <si>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</si>
  <si>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</si>
  <si>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</si>
  <si>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</si>
  <si>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</si>
  <si>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</si>
  <si>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</si>
  <si>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</si>
  <si>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</si>
  <si>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</si>
  <si>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</si>
  <si>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</si>
  <si>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</si>
  <si>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</si>
  <si>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</si>
  <si>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</si>
  <si>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</si>
  <si>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</si>
  <si>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</si>
  <si>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</si>
  <si>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</si>
  <si>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</si>
  <si>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</si>
  <si>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</si>
  <si>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</si>
  <si>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</si>
  <si>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</si>
  <si>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</si>
  <si>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</si>
  <si>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</si>
  <si>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</si>
  <si>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</si>
  <si>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</si>
  <si>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</si>
  <si>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</si>
  <si>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</si>
  <si>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</si>
  <si>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</si>
  <si>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</si>
  <si>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</si>
  <si>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</si>
  <si>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</si>
  <si>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</si>
  <si>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</si>
  <si>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</si>
  <si>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</si>
  <si>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</si>
  <si>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</si>
  <si>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</si>
  <si>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</si>
  <si>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</si>
  <si>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</si>
  <si>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</si>
  <si>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</si>
  <si>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</si>
  <si>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</si>
  <si>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</si>
  <si>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</si>
  <si>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</si>
  <si>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</si>
  <si>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</si>
  <si>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</si>
  <si>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</si>
  <si>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</si>
  <si>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</si>
  <si>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</si>
  <si>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</si>
  <si>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</si>
  <si>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</si>
  <si>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</si>
  <si>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</si>
  <si>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</si>
  <si>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</si>
  <si>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</si>
  <si>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</si>
  <si>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</si>
  <si>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</si>
  <si>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</si>
  <si>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</si>
  <si>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</si>
  <si>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</si>
  <si>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</si>
  <si>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</si>
  <si>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</si>
  <si>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</si>
  <si>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</si>
  <si>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</si>
  <si>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</si>
  <si>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</si>
  <si>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</si>
  <si>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</si>
  <si>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</si>
  <si>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</si>
  <si>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</si>
  <si>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</si>
  <si>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</si>
  <si>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</si>
  <si>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</si>
  <si>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</si>
  <si>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</si>
  <si>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</si>
  <si>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</si>
  <si>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</si>
  <si>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</si>
  <si>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</si>
  <si>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</si>
  <si>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</si>
  <si>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</si>
  <si>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</si>
  <si>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</si>
  <si>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</si>
  <si>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</si>
  <si>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</si>
  <si>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</si>
  <si>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</si>
  <si>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</si>
  <si>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</si>
  <si>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</si>
  <si>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</si>
  <si>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</si>
  <si>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</si>
  <si>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</si>
  <si>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</si>
  <si>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</si>
  <si>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</si>
  <si>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</si>
  <si>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</si>
  <si>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</si>
  <si>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</si>
  <si>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</si>
  <si>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</si>
  <si>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</si>
  <si>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</si>
  <si>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</si>
  <si>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</si>
  <si>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</si>
  <si>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</si>
  <si>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</si>
  <si>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</si>
  <si>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</si>
  <si>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</si>
  <si>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</si>
  <si>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</si>
  <si>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</si>
  <si>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</si>
  <si>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</si>
  <si>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</si>
  <si>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</si>
  <si>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</si>
  <si>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</si>
  <si>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</si>
  <si>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</si>
  <si>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</si>
  <si>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</si>
  <si>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</si>
  <si>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</si>
  <si>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</si>
  <si>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</si>
  <si>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</si>
  <si>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</si>
  <si>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</si>
  <si>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</si>
  <si>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</si>
  <si>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</si>
  <si>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</si>
  <si>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</si>
  <si>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</si>
  <si>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</si>
  <si>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</si>
  <si>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</si>
  <si>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</si>
  <si>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</si>
  <si>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</si>
  <si>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</si>
  <si>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</si>
  <si>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</si>
  <si>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</si>
  <si>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</si>
  <si>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</si>
  <si>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</si>
  <si>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</si>
  <si>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</si>
  <si>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</si>
  <si>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</si>
  <si>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</si>
  <si>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</si>
  <si>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</si>
  <si>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</si>
  <si>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</si>
  <si>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</si>
  <si>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</si>
  <si>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</si>
  <si>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</si>
  <si>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</si>
  <si>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</si>
  <si>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</si>
  <si>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</si>
  <si>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</si>
  <si>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</si>
  <si>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</si>
  <si>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</si>
  <si>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</si>
  <si>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</si>
  <si>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</si>
  <si>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</si>
  <si>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</si>
  <si>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</si>
  <si>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</si>
  <si>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</si>
  <si>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</si>
  <si>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</si>
  <si>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</si>
  <si>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</si>
  <si>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</si>
  <si>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</si>
  <si>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</si>
  <si>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</si>
  <si>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</si>
  <si>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</si>
  <si>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</si>
  <si>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</si>
  <si>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</si>
  <si>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</si>
  <si>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</si>
  <si>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</si>
  <si>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</si>
  <si>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</si>
  <si>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</si>
  <si>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</si>
  <si>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</si>
  <si>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</si>
  <si>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</si>
  <si>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</si>
  <si>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</si>
  <si>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</si>
  <si>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</si>
  <si>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</si>
  <si>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</si>
  <si>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</si>
  <si>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</si>
  <si>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</si>
  <si>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</si>
  <si>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</si>
  <si>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</si>
  <si>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</si>
  <si>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</si>
  <si>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</si>
  <si>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</si>
  <si>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</si>
  <si>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</si>
  <si>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</si>
  <si>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</si>
  <si>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</si>
  <si>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</si>
  <si>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</si>
  <si>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</si>
  <si>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</si>
  <si>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</si>
  <si>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</si>
  <si>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</si>
  <si>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</si>
  <si>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</si>
  <si>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</si>
  <si>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</si>
  <si>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</si>
  <si>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</si>
  <si>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</si>
  <si>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</si>
  <si>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</si>
  <si>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</si>
  <si>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</si>
  <si>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</si>
  <si>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</si>
  <si>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</si>
  <si>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</si>
  <si>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</si>
  <si>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</si>
  <si>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</si>
  <si>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</si>
  <si>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</si>
  <si>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</si>
  <si>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</si>
  <si>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</si>
  <si>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</si>
  <si>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</si>
  <si>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</si>
  <si>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</si>
  <si>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</si>
  <si>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</si>
  <si>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</si>
  <si>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</si>
  <si>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</si>
  <si>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</si>
  <si>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</si>
  <si>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</si>
  <si>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</si>
  <si>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</si>
  <si>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</si>
  <si>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</si>
  <si>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</si>
  <si>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</si>
  <si>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</si>
  <si>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</si>
  <si>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</si>
  <si>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</si>
  <si>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</si>
  <si>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</si>
  <si>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</si>
  <si>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</si>
  <si>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</si>
  <si>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</si>
  <si>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</si>
  <si>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</si>
  <si>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</si>
  <si>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</si>
  <si>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</si>
  <si>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</si>
  <si>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</si>
  <si>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</si>
  <si>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</si>
  <si>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</si>
  <si>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</si>
  <si>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</si>
  <si>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</si>
  <si>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</si>
  <si>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</si>
  <si>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</si>
  <si>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</si>
  <si>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</si>
  <si>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</si>
  <si>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</si>
  <si>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</si>
  <si>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</si>
  <si>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</si>
  <si>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</si>
  <si>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</si>
  <si>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</si>
  <si>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</si>
  <si>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</si>
  <si>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</si>
  <si>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</si>
  <si>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</si>
  <si>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</si>
  <si>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</si>
  <si>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</si>
  <si>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</si>
  <si>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</si>
  <si>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</si>
  <si>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</si>
  <si>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</si>
  <si>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</si>
  <si>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</si>
  <si>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</si>
  <si>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</si>
  <si>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</si>
  <si>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</si>
  <si>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</si>
  <si>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</si>
  <si>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</si>
  <si>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</si>
  <si>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</si>
  <si>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</si>
  <si>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</si>
  <si>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</si>
  <si>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</si>
  <si>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</si>
  <si>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</si>
  <si>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</si>
  <si>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</si>
  <si>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</si>
  <si>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</si>
  <si>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</si>
  <si>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</si>
  <si>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</si>
  <si>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</si>
  <si>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</si>
  <si>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</si>
  <si>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</si>
  <si>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</si>
  <si>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</si>
  <si>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</si>
  <si>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</si>
  <si>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</si>
  <si>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</si>
  <si>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</si>
  <si>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</si>
  <si>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</si>
  <si>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</si>
  <si>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</si>
  <si>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</si>
  <si>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</si>
  <si>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</si>
  <si>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</si>
  <si>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</si>
  <si>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</si>
  <si>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</si>
  <si>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</si>
  <si>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</si>
  <si>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</si>
  <si>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</si>
  <si>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</si>
  <si>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</si>
  <si>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</si>
  <si>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</si>
  <si>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</si>
  <si>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</si>
  <si>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</si>
  <si>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</si>
  <si>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</si>
  <si>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</si>
  <si>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</si>
  <si>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</si>
  <si>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</si>
  <si>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</si>
  <si>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</si>
  <si>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</si>
  <si>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</si>
  <si>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</si>
  <si>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</si>
  <si>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</si>
  <si>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</si>
  <si>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</si>
  <si>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</si>
  <si>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</si>
  <si>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</si>
  <si>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</si>
  <si>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</si>
  <si>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</si>
  <si>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</si>
  <si>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</si>
  <si>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</si>
  <si>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</si>
  <si>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</si>
  <si>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</si>
  <si>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</si>
  <si>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</si>
  <si>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</si>
  <si>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</si>
  <si>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</si>
  <si>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</si>
  <si>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</si>
  <si>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</si>
  <si>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</si>
  <si>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</si>
  <si>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</si>
  <si>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</si>
  <si>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</si>
  <si>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</si>
  <si>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</si>
  <si>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</si>
  <si>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</si>
  <si>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</si>
  <si>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</si>
  <si>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</si>
  <si>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</si>
  <si>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</si>
  <si>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</si>
  <si>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</si>
  <si>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</si>
  <si>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</si>
  <si>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</si>
  <si>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</si>
  <si>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</si>
  <si>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</si>
  <si>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</si>
  <si>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</si>
  <si>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</si>
  <si>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</si>
  <si>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</si>
  <si>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</si>
  <si>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</si>
  <si>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</si>
  <si>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</si>
  <si>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</si>
  <si>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</si>
  <si>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</si>
  <si>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</si>
  <si>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</si>
  <si>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</si>
  <si>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</si>
  <si>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</si>
  <si>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</si>
  <si>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</si>
  <si>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</si>
  <si>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</si>
  <si>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</si>
  <si>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</si>
  <si>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</si>
  <si>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</si>
  <si>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</si>
  <si>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</si>
  <si>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</si>
  <si>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</si>
  <si>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</si>
  <si>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</si>
  <si>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</si>
  <si>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</si>
  <si>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</si>
  <si>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</si>
  <si>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</si>
  <si>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</si>
  <si>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</si>
  <si>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</si>
  <si>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</si>
  <si>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</si>
  <si>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</si>
  <si>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</si>
  <si>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</si>
  <si>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</si>
  <si>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</si>
  <si>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</si>
  <si>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</si>
  <si>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</si>
  <si>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</si>
  <si>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</si>
  <si>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</si>
  <si>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</si>
  <si>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</si>
  <si>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</si>
  <si>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</si>
  <si>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</si>
  <si>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</si>
  <si>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</si>
  <si>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</si>
  <si>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</si>
  <si>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</si>
  <si>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</si>
  <si>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</si>
  <si>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</si>
  <si>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</si>
  <si>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</si>
  <si>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</si>
  <si>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</si>
  <si>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</si>
  <si>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</si>
  <si>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</si>
  <si>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</si>
  <si>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</si>
  <si>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</si>
  <si>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</si>
  <si>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</si>
  <si>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</si>
  <si>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</si>
  <si>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</si>
  <si>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</si>
  <si>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</si>
  <si>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</si>
  <si>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</si>
  <si>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</si>
  <si>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</si>
  <si>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</si>
  <si>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</si>
  <si>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</si>
  <si>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</si>
  <si>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</si>
  <si>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</si>
  <si>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</si>
  <si>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</si>
  <si>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</si>
  <si>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</si>
  <si>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</si>
  <si>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</si>
  <si>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</si>
  <si>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</si>
  <si>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</si>
  <si>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</si>
  <si>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</si>
  <si>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</si>
  <si>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</si>
  <si>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</si>
  <si>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</si>
  <si>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</si>
  <si>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</si>
  <si>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</si>
  <si>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</si>
  <si>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</si>
  <si>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</si>
  <si>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</si>
  <si>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</si>
  <si>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</si>
  <si>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</si>
  <si>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</si>
  <si>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</si>
  <si>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</si>
  <si>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</si>
  <si>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</si>
  <si>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</si>
  <si>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</si>
  <si>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</si>
  <si>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</si>
  <si>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</si>
  <si>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</si>
  <si>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</si>
  <si>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</si>
  <si>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</si>
  <si>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</si>
  <si>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</si>
  <si>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</si>
  <si>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</si>
  <si>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</si>
  <si>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</si>
  <si>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</si>
  <si>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</si>
  <si>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</si>
  <si>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</si>
  <si>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</si>
  <si>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</si>
  <si>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</si>
  <si>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</si>
  <si>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</si>
  <si>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</si>
  <si>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</si>
  <si>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</si>
  <si>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</si>
  <si>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</si>
  <si>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</si>
  <si>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</si>
  <si>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</si>
  <si>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</si>
  <si>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</si>
  <si>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</si>
  <si>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</si>
  <si>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</si>
  <si>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</si>
  <si>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</si>
  <si>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</si>
  <si>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</si>
  <si>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</si>
  <si>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</si>
  <si>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</si>
  <si>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</si>
  <si>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</si>
  <si>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</si>
  <si>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</si>
  <si>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</si>
  <si>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</si>
  <si>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</si>
  <si>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</si>
  <si>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</si>
  <si>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</si>
  <si>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</si>
  <si>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</si>
  <si>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</si>
  <si>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</si>
  <si>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</si>
  <si>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</si>
  <si>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</si>
  <si>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</si>
  <si>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</si>
  <si>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</si>
  <si>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</si>
  <si>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</si>
  <si>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</si>
  <si>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</si>
  <si>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</si>
  <si>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</si>
  <si>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</si>
  <si>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</si>
  <si>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</si>
  <si>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</si>
  <si>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</si>
  <si>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</si>
  <si>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</si>
  <si>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</si>
  <si>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</si>
  <si>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</si>
  <si>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</si>
  <si>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</si>
  <si>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</si>
  <si>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</si>
  <si>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</si>
  <si>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</si>
  <si>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</si>
  <si>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</si>
  <si>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</si>
  <si>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</si>
  <si>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</si>
  <si>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</si>
  <si>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</si>
  <si>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</si>
  <si>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</si>
  <si>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</si>
  <si>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</si>
  <si>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</si>
  <si>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</si>
  <si>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</si>
  <si>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</si>
  <si>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</si>
  <si>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</si>
  <si>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</si>
  <si>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</si>
  <si>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</si>
  <si>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</si>
  <si>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</si>
  <si>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</si>
  <si>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</si>
  <si>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</si>
  <si>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</si>
  <si>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</si>
  <si>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</si>
  <si>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</si>
  <si>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</si>
  <si>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</si>
  <si>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</si>
  <si>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</si>
  <si>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</si>
  <si>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</si>
  <si>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</si>
  <si>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</si>
  <si>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</si>
  <si>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</si>
  <si>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</si>
  <si>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</si>
  <si>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</si>
  <si>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</si>
  <si>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</si>
  <si>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</si>
  <si>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</si>
  <si>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</si>
  <si>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</si>
  <si>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</si>
  <si>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</si>
  <si>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</si>
  <si>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</si>
  <si>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</si>
  <si>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</si>
  <si>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</si>
  <si>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</si>
  <si>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</si>
  <si>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</si>
  <si>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</si>
  <si>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</si>
  <si>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</si>
  <si>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</si>
  <si>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</si>
  <si>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</si>
  <si>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</si>
  <si>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</si>
  <si>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</si>
  <si>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</si>
  <si>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</si>
  <si>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</si>
  <si>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</si>
  <si>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</si>
  <si>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</si>
  <si>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</si>
  <si>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</si>
  <si>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</si>
  <si>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</si>
  <si>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</si>
  <si>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</si>
  <si>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</si>
  <si>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</si>
  <si>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</si>
  <si>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</si>
  <si>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</si>
  <si>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</si>
  <si>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</si>
  <si>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</si>
  <si>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</si>
  <si>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</si>
  <si>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</si>
  <si>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</si>
  <si>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</si>
  <si>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</si>
  <si>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</si>
  <si>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</si>
  <si>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</si>
  <si>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</si>
  <si>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</si>
  <si>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</si>
  <si>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</si>
  <si>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</si>
  <si>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</si>
  <si>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</si>
  <si>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</si>
  <si>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</si>
  <si>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</si>
  <si>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</si>
  <si>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</si>
  <si>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</si>
  <si>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</si>
  <si>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</si>
  <si>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</si>
  <si>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</si>
  <si>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</si>
  <si>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</si>
  <si>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</si>
  <si>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</si>
  <si>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</si>
  <si>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</si>
  <si>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</si>
  <si>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</si>
  <si>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</si>
  <si>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</si>
  <si>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</si>
  <si>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</si>
  <si>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</si>
  <si>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</si>
  <si>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</si>
  <si>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</si>
  <si>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</si>
  <si>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</si>
  <si>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</si>
  <si>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</si>
  <si>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</si>
  <si>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</si>
  <si>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</si>
  <si>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</si>
  <si>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</si>
  <si>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</si>
  <si>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</si>
  <si>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</si>
  <si>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</si>
  <si>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</si>
  <si>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</si>
  <si>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</si>
  <si>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</si>
  <si>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</si>
  <si>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</si>
  <si>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</si>
  <si>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</si>
  <si>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</si>
  <si>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</si>
  <si>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</si>
  <si>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</si>
  <si>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</si>
  <si>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</si>
  <si>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</si>
  <si>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</si>
  <si>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</si>
  <si>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</si>
  <si>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</si>
  <si>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</si>
  <si>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</si>
  <si>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</si>
  <si>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</si>
  <si>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</si>
  <si>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</si>
  <si>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</si>
  <si>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</si>
  <si>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</si>
  <si>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</si>
  <si>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</si>
  <si>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</si>
  <si>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</si>
  <si>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</si>
  <si>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</si>
  <si>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</si>
  <si>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</si>
  <si>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</si>
  <si>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</si>
  <si>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</si>
  <si>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</si>
  <si>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</si>
  <si>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</si>
  <si>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</si>
  <si>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</si>
  <si>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</si>
  <si>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</si>
  <si>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</si>
  <si>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</si>
  <si>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</si>
  <si>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</si>
  <si>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</si>
  <si>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</si>
  <si>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</si>
  <si>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</si>
  <si>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</si>
  <si>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</si>
  <si>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</si>
  <si>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</si>
  <si>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</si>
  <si>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</si>
  <si>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</si>
  <si>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</si>
  <si>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</si>
  <si>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</si>
  <si>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</si>
  <si>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</si>
  <si>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</si>
  <si>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</si>
  <si>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</si>
  <si>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</si>
  <si>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</si>
  <si>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</si>
  <si>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</si>
  <si>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</si>
  <si>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</si>
  <si>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</si>
  <si>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</si>
  <si>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</si>
  <si>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</si>
  <si>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</si>
  <si>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</si>
  <si>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</si>
  <si>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</si>
  <si>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</si>
  <si>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</si>
  <si>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</si>
  <si>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</si>
  <si>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</si>
  <si>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</si>
  <si>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</si>
  <si>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</si>
  <si>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</si>
  <si>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</si>
  <si>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</si>
  <si>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</si>
  <si>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</si>
  <si>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</si>
  <si>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</si>
  <si>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</si>
  <si>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</si>
  <si>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</si>
  <si>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</si>
  <si>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</si>
  <si>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</si>
  <si>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</si>
  <si>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</si>
  <si>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</si>
  <si>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</si>
  <si>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</si>
  <si>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</si>
  <si>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</si>
  <si>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</si>
  <si>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</si>
  <si>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</si>
  <si>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</si>
  <si>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</si>
  <si>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</si>
  <si>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</si>
  <si>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</si>
  <si>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</si>
  <si>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</si>
  <si>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</si>
  <si>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</si>
  <si>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</si>
  <si>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</si>
  <si>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</si>
  <si>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</si>
  <si>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</si>
  <si>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</si>
  <si>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</si>
  <si>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</si>
  <si>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</si>
  <si>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</si>
  <si>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</si>
  <si>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</si>
  <si>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</si>
  <si>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</si>
  <si>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</si>
  <si>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</si>
  <si>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</si>
  <si>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</si>
  <si>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</si>
  <si>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</si>
  <si>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</si>
  <si>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</si>
  <si>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</si>
  <si>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</si>
  <si>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</si>
  <si>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</si>
  <si>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</si>
  <si>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</si>
  <si>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</si>
  <si>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</si>
  <si>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</si>
  <si>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</si>
  <si>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</si>
  <si>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</si>
  <si>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</si>
  <si>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</si>
  <si>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</si>
  <si>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</si>
  <si>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</si>
  <si>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</si>
  <si>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</si>
  <si>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</si>
  <si>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</si>
  <si>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</si>
  <si>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</si>
  <si>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</si>
  <si>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</si>
  <si>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</si>
  <si>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</si>
  <si>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</si>
  <si>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</si>
  <si>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</si>
  <si>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</si>
  <si>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</si>
  <si>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</si>
  <si>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</si>
  <si>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</si>
  <si>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</si>
  <si>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</si>
  <si>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</si>
  <si>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</si>
  <si>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</si>
  <si>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</si>
  <si>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</si>
  <si>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</si>
  <si>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</si>
  <si>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</si>
  <si>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</si>
  <si>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</si>
  <si>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</si>
  <si>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</si>
  <si>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</si>
  <si>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</si>
  <si>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</si>
  <si>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</si>
  <si>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</si>
  <si>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</si>
  <si>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</si>
  <si>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</si>
  <si>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</si>
  <si>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</si>
  <si>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</si>
  <si>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</si>
  <si>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</si>
  <si>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</si>
  <si>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</si>
  <si>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</si>
  <si>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</si>
  <si>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</si>
  <si>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</si>
  <si>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</si>
  <si>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</si>
  <si>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</si>
  <si>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</si>
  <si>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</si>
  <si>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</si>
  <si>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</si>
  <si>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</si>
  <si>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</si>
  <si>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</si>
  <si>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</si>
  <si>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</si>
  <si>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</si>
  <si>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</si>
  <si>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</si>
  <si>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</si>
  <si>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</si>
  <si>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</si>
  <si>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</si>
  <si>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</si>
  <si>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</si>
  <si>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</si>
  <si>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</si>
  <si>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</si>
  <si>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</si>
  <si>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</si>
  <si>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</si>
  <si>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</si>
  <si>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</si>
  <si>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</si>
  <si>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</si>
  <si>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</si>
  <si>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</si>
  <si>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</si>
  <si>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</si>
  <si>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</si>
  <si>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</si>
  <si>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</si>
  <si>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</si>
  <si>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</si>
  <si>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</si>
  <si>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</si>
  <si>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</si>
  <si>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</si>
  <si>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</si>
  <si>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</si>
  <si>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</si>
  <si>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</si>
  <si>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</si>
  <si>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</si>
  <si>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</si>
  <si>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</si>
  <si>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</si>
  <si>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</si>
  <si>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</si>
  <si>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</si>
  <si>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</si>
  <si>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</si>
  <si>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</si>
  <si>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</si>
  <si>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</si>
  <si>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</si>
  <si>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</si>
  <si>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</si>
  <si>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</si>
  <si>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</si>
  <si>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</si>
  <si>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</si>
  <si>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</si>
  <si>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</si>
  <si>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</si>
  <si>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</si>
  <si>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</si>
  <si>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</si>
  <si>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</si>
  <si>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</si>
  <si>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</si>
  <si>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</si>
  <si>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</si>
  <si>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</si>
  <si>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</si>
  <si>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</si>
  <si>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</si>
  <si>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</si>
  <si>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</si>
  <si>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</si>
  <si>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</si>
  <si>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</si>
  <si>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</si>
  <si>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</si>
  <si>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</si>
  <si>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</si>
  <si>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</si>
  <si>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</si>
  <si>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</si>
  <si>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</si>
  <si>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</si>
  <si>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</si>
  <si>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</si>
  <si>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</si>
  <si>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</si>
  <si>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</si>
  <si>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</si>
  <si>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</si>
  <si>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</si>
  <si>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</si>
  <si>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</si>
  <si>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</si>
  <si>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</si>
  <si>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</si>
  <si>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</si>
  <si>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</si>
  <si>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</si>
  <si>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</si>
  <si>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</si>
  <si>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</si>
  <si>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</si>
  <si>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</si>
  <si>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</si>
  <si>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</si>
  <si>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</si>
  <si>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</si>
  <si>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</si>
  <si>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</si>
  <si>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</si>
  <si>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</si>
  <si>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</si>
  <si>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</si>
  <si>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</si>
  <si>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</si>
  <si>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</si>
  <si>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</si>
  <si>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</si>
  <si>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</si>
  <si>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</si>
  <si>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</si>
  <si>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</si>
  <si>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</si>
  <si>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</si>
  <si>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</si>
  <si>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</si>
  <si>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</si>
  <si>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</si>
  <si>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</si>
  <si>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</si>
  <si>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</si>
  <si>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</si>
  <si>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</si>
  <si>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</si>
  <si>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</si>
  <si>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</si>
  <si>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</si>
  <si>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</si>
  <si>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</si>
  <si>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</si>
  <si>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</si>
  <si>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</si>
  <si>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</si>
  <si>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</si>
  <si>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</si>
  <si>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</si>
  <si>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</si>
  <si>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</si>
  <si>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</si>
  <si>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</si>
  <si>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</si>
  <si>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</si>
  <si>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</si>
  <si>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</si>
  <si>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</si>
  <si>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</si>
  <si>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</si>
  <si>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</si>
  <si>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</si>
  <si>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</si>
  <si>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</si>
  <si>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</si>
  <si>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</si>
  <si>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</si>
  <si>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</si>
  <si>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</si>
  <si>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</si>
  <si>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</si>
  <si>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</si>
  <si>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</si>
  <si>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</si>
  <si>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</si>
  <si>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</si>
  <si>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</si>
  <si>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</si>
  <si>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</si>
  <si>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</si>
  <si>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</si>
  <si>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</si>
  <si>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</si>
  <si>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</si>
  <si>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</si>
  <si>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</si>
  <si>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</si>
  <si>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</si>
  <si>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</si>
  <si>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</si>
  <si>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</si>
  <si>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</si>
  <si>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</si>
  <si>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</si>
  <si>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</si>
  <si>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</si>
  <si>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</si>
  <si>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</si>
  <si>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</si>
  <si>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</si>
  <si>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</si>
  <si>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</si>
  <si>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</si>
  <si>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</si>
  <si>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</si>
  <si>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</si>
  <si>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</si>
  <si>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</si>
  <si>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</si>
  <si>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</si>
  <si>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</si>
  <si>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</si>
  <si>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</si>
  <si>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</si>
  <si>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</si>
  <si>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</si>
  <si>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</si>
  <si>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</si>
  <si>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</si>
  <si>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</si>
  <si>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</si>
  <si>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</si>
  <si>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</si>
  <si>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</si>
  <si>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</si>
  <si>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</si>
  <si>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</si>
  <si>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</si>
  <si>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</si>
  <si>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</si>
  <si>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</si>
  <si>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</si>
  <si>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</si>
  <si>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</si>
  <si>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</si>
  <si>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</si>
  <si>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</si>
  <si>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</si>
  <si>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</si>
  <si>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</si>
  <si>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</si>
  <si>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</si>
  <si>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</si>
  <si>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</si>
  <si>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</si>
  <si>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</si>
  <si>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</si>
  <si>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</si>
  <si>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</si>
  <si>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</si>
  <si>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</si>
  <si>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</si>
  <si>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</si>
  <si>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</si>
  <si>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</si>
  <si>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</si>
  <si>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</si>
  <si>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</si>
  <si>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</si>
  <si>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</si>
  <si>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</si>
  <si>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</si>
  <si>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</si>
  <si>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</si>
  <si>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</si>
  <si>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</si>
  <si>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</si>
  <si>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</si>
  <si>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</si>
  <si>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</si>
  <si>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</si>
  <si>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</si>
  <si>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</si>
  <si>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</si>
  <si>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</si>
  <si>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</si>
  <si>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</si>
  <si>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</si>
  <si>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</si>
  <si>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</si>
  <si>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</si>
  <si>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</si>
  <si>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</si>
  <si>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</si>
  <si>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</si>
  <si>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</si>
  <si>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</si>
  <si>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</si>
  <si>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</si>
  <si>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</si>
  <si>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</si>
  <si>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</si>
  <si>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</si>
  <si>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</si>
  <si>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</si>
  <si>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</si>
  <si>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</si>
  <si>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</si>
  <si>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</si>
  <si>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</si>
  <si>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</si>
  <si>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</si>
  <si>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</si>
  <si>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</si>
  <si>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</si>
  <si>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</si>
  <si>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</si>
  <si>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</si>
  <si>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</si>
  <si>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</si>
  <si>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</si>
  <si>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</si>
  <si>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</si>
  <si>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</si>
  <si>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</si>
  <si>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</si>
  <si>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</si>
  <si>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</si>
  <si>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</si>
  <si>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</si>
  <si>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</si>
  <si>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</si>
  <si>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</si>
  <si>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</si>
  <si>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</si>
  <si>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</si>
  <si>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</si>
  <si>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</si>
  <si>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</si>
  <si>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</si>
  <si>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</si>
  <si>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</si>
  <si>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</si>
  <si>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</si>
  <si>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</si>
  <si>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</si>
  <si>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</si>
  <si>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</si>
  <si>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</si>
  <si>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</si>
  <si>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</si>
  <si>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</si>
  <si>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</si>
  <si>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</si>
  <si>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</si>
  <si>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</si>
  <si>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</si>
  <si>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</si>
  <si>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</si>
  <si>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</si>
  <si>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</si>
  <si>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</si>
  <si>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</si>
  <si>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</si>
  <si>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</si>
  <si>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</si>
  <si>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</si>
  <si>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</si>
  <si>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</si>
  <si>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</si>
  <si>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</si>
  <si>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</si>
  <si>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</si>
  <si>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</si>
  <si>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</si>
  <si>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</si>
  <si>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</si>
  <si>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</si>
  <si>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</si>
  <si>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</si>
  <si>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</si>
  <si>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</si>
  <si>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</si>
  <si>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</si>
  <si>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</si>
  <si>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</si>
  <si>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</si>
  <si>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</si>
  <si>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</si>
  <si>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</si>
  <si>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</si>
  <si>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</si>
  <si>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</si>
  <si>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</si>
  <si>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</si>
  <si>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</si>
  <si>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</si>
  <si>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</si>
  <si>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</si>
  <si>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</si>
  <si>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</si>
  <si>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</si>
  <si>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</si>
  <si>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</si>
  <si>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</si>
  <si>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</si>
  <si>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</si>
  <si>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</si>
  <si>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</si>
  <si>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</si>
  <si>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</si>
  <si>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</si>
  <si>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</si>
  <si>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</si>
  <si>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</si>
  <si>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</si>
  <si>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</si>
  <si>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</si>
  <si>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</si>
  <si>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</si>
  <si>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</si>
  <si>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</si>
  <si>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</si>
  <si>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</si>
  <si>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</si>
  <si>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</si>
  <si>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</si>
  <si>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</si>
  <si>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</si>
  <si>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</si>
  <si>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</si>
  <si>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</si>
  <si>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</si>
  <si>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</si>
  <si>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</si>
  <si>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</si>
  <si>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</si>
  <si>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</si>
  <si>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</si>
  <si>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</si>
  <si>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</si>
  <si>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</si>
  <si>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</si>
  <si>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</si>
  <si>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</si>
  <si>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</si>
  <si>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</si>
  <si>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</si>
  <si>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</si>
  <si>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</si>
  <si>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</si>
  <si>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</si>
  <si>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</si>
  <si>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</si>
  <si>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</si>
  <si>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</si>
  <si>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</si>
  <si>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</si>
  <si>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</si>
  <si>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</si>
  <si>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</si>
  <si>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</si>
  <si>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</si>
  <si>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</si>
  <si>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</si>
  <si>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</si>
  <si>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</si>
  <si>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</si>
  <si>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</si>
  <si>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</si>
  <si>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</si>
  <si>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</si>
  <si>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</si>
  <si>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</si>
  <si>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</si>
  <si>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</si>
  <si>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</si>
  <si>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</si>
  <si>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</si>
  <si>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</si>
  <si>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</si>
  <si>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</si>
  <si>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</si>
  <si>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</si>
  <si>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</si>
  <si>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</si>
  <si>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</si>
  <si>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</si>
  <si>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</si>
  <si>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</si>
  <si>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</si>
  <si>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</si>
  <si>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</si>
  <si>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</si>
  <si>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</si>
  <si>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</si>
  <si>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</si>
  <si>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</si>
  <si>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</si>
  <si>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</si>
  <si>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</si>
  <si>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</si>
  <si>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</si>
  <si>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</si>
  <si>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</si>
  <si>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</si>
  <si>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</si>
  <si>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</si>
  <si>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</si>
  <si>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</si>
  <si>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</si>
  <si>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</si>
  <si>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</si>
  <si>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</si>
  <si>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</si>
  <si>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</si>
  <si>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</si>
  <si>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</si>
  <si>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</si>
  <si>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</si>
  <si>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</si>
  <si>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</si>
  <si>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</si>
  <si>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</si>
  <si>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</si>
  <si>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</si>
  <si>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</si>
  <si>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</si>
  <si>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</si>
  <si>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</si>
  <si>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</si>
  <si>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</si>
  <si>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</si>
  <si>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</si>
  <si>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</si>
  <si>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</si>
  <si>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</si>
  <si>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</si>
  <si>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</si>
  <si>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</si>
  <si>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</si>
  <si>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</si>
  <si>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</si>
  <si>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</si>
  <si>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</si>
  <si>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</si>
  <si>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</si>
  <si>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</si>
  <si>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</si>
  <si>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</si>
  <si>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</si>
  <si>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</si>
  <si>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</si>
  <si>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</si>
  <si>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</si>
  <si>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</si>
  <si>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</si>
  <si>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</si>
  <si>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</si>
  <si>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</si>
  <si>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</si>
  <si>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</si>
  <si>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</si>
  <si>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</si>
  <si>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</si>
  <si>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</si>
  <si>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</si>
  <si>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</si>
  <si>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</si>
  <si>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</si>
  <si>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</si>
  <si>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</si>
  <si>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</si>
  <si>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</si>
  <si>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</si>
  <si>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</si>
  <si>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</si>
  <si>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</si>
  <si>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</si>
  <si>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</si>
  <si>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</si>
  <si>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</si>
  <si>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</si>
  <si>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</si>
  <si>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</si>
  <si>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</si>
  <si>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</si>
  <si>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</si>
  <si>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</si>
  <si>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</si>
  <si>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</si>
  <si>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</si>
  <si>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</si>
  <si>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</si>
  <si>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</si>
  <si>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</si>
  <si>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</si>
  <si>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</si>
  <si>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</si>
  <si>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</si>
  <si>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</si>
  <si>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</si>
  <si>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</si>
  <si>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</si>
  <si>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</si>
  <si>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</si>
  <si>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</si>
  <si>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</si>
  <si>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</si>
  <si>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</si>
  <si>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</si>
  <si>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</si>
  <si>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</si>
  <si>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</si>
  <si>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</si>
  <si>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</si>
  <si>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</si>
  <si>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</si>
  <si>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</si>
  <si>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</si>
  <si>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</si>
  <si>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</si>
  <si>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</si>
  <si>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</si>
  <si>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</si>
  <si>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</si>
  <si>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</si>
  <si>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</si>
  <si>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</si>
  <si>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</si>
  <si>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</si>
  <si>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</si>
  <si>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</si>
  <si>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</si>
  <si>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</si>
  <si>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</si>
  <si>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</si>
  <si>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</si>
  <si>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</si>
  <si>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</si>
  <si>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</si>
  <si>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</si>
  <si>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</si>
  <si>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</si>
  <si>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</si>
  <si>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</si>
  <si>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</si>
  <si>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</si>
  <si>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</si>
  <si>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</si>
  <si>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</si>
  <si>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</si>
  <si>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</si>
  <si>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</si>
  <si>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</si>
  <si>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</si>
  <si>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</si>
  <si>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</si>
  <si>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</si>
  <si>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</si>
  <si>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</si>
  <si>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</si>
  <si>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</si>
  <si>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</si>
  <si>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</si>
  <si>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</si>
  <si>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</si>
  <si>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</si>
  <si>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</si>
  <si>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</si>
  <si>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</si>
  <si>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</si>
  <si>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</si>
  <si>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</si>
  <si>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</si>
  <si>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</si>
  <si>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</si>
  <si>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</si>
  <si>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</si>
  <si>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</si>
  <si>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</si>
  <si>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</si>
  <si>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</si>
  <si>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</si>
  <si>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</si>
  <si>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</si>
  <si>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</si>
  <si>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</si>
  <si>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</si>
  <si>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</si>
  <si>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</si>
  <si>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</si>
  <si>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</si>
  <si>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</si>
  <si>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</si>
  <si>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</si>
  <si>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</si>
  <si>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</si>
  <si>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</si>
  <si>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</si>
  <si>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</si>
  <si>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</si>
  <si>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</si>
  <si>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</si>
  <si>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</si>
  <si>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</si>
  <si>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</si>
  <si>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</si>
  <si>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</si>
  <si>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</si>
  <si>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</si>
  <si>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</si>
  <si>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</si>
  <si>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</si>
  <si>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</si>
  <si>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</si>
  <si>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</si>
  <si>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</si>
  <si>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</si>
  <si>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</si>
  <si>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</si>
  <si>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</si>
  <si>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</si>
  <si>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</si>
  <si>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</si>
  <si>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</si>
  <si>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</si>
  <si>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</si>
  <si>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</si>
  <si>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</si>
  <si>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</si>
  <si>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</si>
  <si>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</si>
  <si>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</si>
  <si>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</si>
  <si>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</si>
  <si>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</si>
  <si>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</si>
  <si>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</si>
  <si>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</si>
  <si>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</si>
  <si>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</si>
  <si>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</si>
  <si>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</si>
  <si>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</si>
  <si>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</si>
  <si>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</si>
  <si>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</si>
  <si>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</si>
  <si>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</si>
  <si>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</si>
  <si>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</si>
  <si>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</si>
  <si>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</si>
  <si>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</si>
  <si>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</si>
  <si>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</si>
  <si>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</si>
  <si>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</si>
  <si>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</si>
  <si>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</si>
  <si>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</si>
  <si>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</si>
  <si>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</si>
  <si>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</si>
  <si>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</si>
  <si>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</si>
  <si>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</si>
  <si>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</si>
  <si>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</si>
  <si>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</si>
  <si>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</si>
  <si>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</si>
  <si>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</si>
  <si>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</si>
  <si>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</si>
  <si>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</si>
  <si>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</si>
  <si>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</si>
  <si>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</si>
  <si>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</si>
  <si>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</si>
  <si>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</si>
  <si>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</si>
  <si>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</si>
  <si>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</si>
  <si>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</si>
  <si>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</si>
  <si>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</si>
  <si>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</si>
  <si>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</si>
  <si>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</si>
  <si>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</si>
  <si>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</si>
  <si>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</si>
  <si>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</si>
  <si>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</si>
  <si>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</si>
  <si>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</si>
  <si>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</si>
  <si>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</si>
  <si>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</si>
  <si>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</si>
  <si>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</si>
  <si>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</si>
  <si>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</si>
  <si>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</si>
  <si>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</si>
  <si>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</si>
  <si>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</si>
  <si>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</si>
  <si>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</si>
  <si>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</si>
  <si>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</si>
  <si>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</si>
  <si>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</si>
  <si>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</si>
  <si>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</si>
  <si>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</si>
  <si>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</si>
  <si>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</si>
  <si>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</si>
  <si>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</si>
  <si>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</si>
  <si>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</si>
  <si>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</si>
  <si>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</si>
  <si>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</si>
  <si>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</si>
  <si>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</si>
  <si>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</si>
  <si>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</si>
  <si>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</si>
  <si>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</si>
  <si>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</si>
  <si>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</si>
  <si>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</si>
  <si>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</si>
  <si>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</si>
  <si>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</si>
  <si>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</si>
  <si>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</si>
  <si>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</si>
  <si>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</si>
  <si>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</si>
  <si>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</si>
  <si>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</si>
  <si>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</si>
  <si>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</si>
  <si>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</si>
  <si>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</si>
  <si>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</si>
  <si>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</si>
  <si>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</si>
  <si>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</si>
  <si>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</si>
  <si>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</si>
  <si>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</si>
  <si>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</si>
  <si>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</si>
  <si>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</si>
  <si>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</si>
  <si>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</si>
  <si>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</si>
  <si>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</si>
  <si>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</si>
  <si>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</si>
  <si>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</si>
  <si>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</si>
  <si>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</si>
  <si>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</si>
  <si>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</si>
  <si>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</si>
  <si>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</si>
  <si>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</si>
  <si>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</si>
  <si>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</si>
  <si>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</si>
  <si>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</si>
  <si>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</si>
  <si>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</si>
  <si>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</si>
  <si>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</si>
  <si>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</si>
  <si>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</si>
  <si>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</si>
  <si>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</si>
  <si>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</si>
  <si>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</si>
  <si>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</si>
  <si>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</si>
  <si>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</si>
  <si>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</si>
  <si>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</si>
  <si>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</si>
  <si>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</si>
  <si>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</si>
  <si>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</si>
  <si>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</si>
  <si>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</si>
  <si>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</si>
  <si>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</si>
  <si>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</si>
  <si>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</si>
  <si>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</si>
  <si>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</si>
  <si>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</si>
  <si>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</si>
  <si>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</si>
  <si>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</si>
  <si>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</si>
  <si>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</si>
  <si>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</si>
  <si>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</si>
  <si>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</si>
  <si>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</si>
  <si>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</si>
  <si>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</si>
  <si>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</si>
  <si>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</si>
  <si>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</si>
  <si>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</si>
  <si>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</si>
  <si>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</si>
  <si>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</si>
  <si>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</si>
  <si>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</si>
  <si>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</si>
  <si>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</si>
  <si>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</si>
  <si>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</si>
  <si>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</si>
  <si>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</si>
  <si>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</si>
  <si>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</si>
  <si>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</si>
  <si>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</si>
  <si>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</si>
  <si>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</si>
  <si>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</si>
  <si>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</si>
  <si>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</si>
  <si>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</si>
  <si>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</si>
  <si>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</si>
  <si>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</si>
  <si>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</si>
  <si>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</si>
  <si>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</si>
  <si>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</si>
  <si>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</si>
  <si>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</si>
  <si>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</si>
  <si>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</si>
  <si>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</si>
  <si>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</si>
  <si>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</si>
  <si>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</si>
  <si>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</si>
  <si>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</si>
  <si>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</si>
  <si>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</si>
  <si>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</si>
  <si>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</si>
  <si>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</si>
  <si>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</si>
  <si>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</si>
  <si>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</si>
  <si>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</si>
  <si>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</si>
  <si>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</si>
  <si>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</si>
  <si>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</si>
  <si>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</si>
  <si>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</si>
  <si>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</si>
  <si>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</si>
  <si>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</si>
  <si>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</si>
  <si>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</si>
  <si>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</si>
  <si>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</si>
  <si>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</si>
  <si>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</si>
  <si>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</si>
  <si>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</si>
  <si>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</si>
  <si>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</si>
  <si>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</si>
  <si>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</si>
  <si>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</si>
  <si>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</si>
  <si>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</si>
  <si>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</si>
  <si>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</si>
  <si>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</si>
  <si>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</si>
  <si>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</si>
  <si>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</si>
  <si>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</si>
  <si>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</si>
  <si>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</si>
  <si>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</si>
  <si>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</si>
  <si>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</si>
  <si>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</si>
  <si>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</si>
  <si>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</si>
  <si>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</si>
  <si>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</si>
  <si>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</si>
  <si>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</si>
  <si>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</si>
  <si>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</si>
  <si>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</si>
  <si>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</si>
  <si>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</si>
  <si>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</si>
  <si>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</si>
  <si>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</si>
  <si>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</si>
  <si>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</si>
  <si>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</si>
  <si>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</si>
  <si>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</si>
  <si>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</si>
  <si>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</si>
  <si>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</si>
  <si>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</si>
  <si>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</si>
  <si>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</si>
  <si>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</si>
  <si>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</si>
  <si>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</si>
  <si>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</si>
  <si>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</si>
  <si>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</si>
  <si>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</si>
  <si>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</si>
  <si>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</si>
  <si>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</si>
  <si>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</si>
  <si>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</si>
  <si>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</si>
  <si>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</si>
  <si>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</si>
  <si>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</si>
  <si>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</si>
  <si>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</si>
  <si>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</si>
  <si>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</si>
  <si>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</si>
  <si>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</si>
  <si>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</si>
  <si>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</si>
  <si>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</si>
  <si>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</si>
  <si>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</si>
  <si>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</si>
  <si>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</si>
  <si>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</si>
  <si>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</si>
  <si>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</si>
  <si>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</si>
  <si>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</si>
  <si>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</si>
  <si>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</si>
  <si>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</si>
  <si>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</si>
  <si>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</si>
  <si>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</si>
  <si>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</si>
  <si>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</si>
  <si>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</si>
  <si>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</si>
  <si>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</si>
  <si>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</si>
  <si>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</si>
  <si>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</si>
  <si>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</si>
  <si>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</si>
  <si>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</si>
  <si>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</si>
  <si>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</si>
  <si>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</si>
  <si>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</si>
  <si>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</si>
  <si>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</si>
  <si>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</si>
  <si>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</si>
  <si>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</si>
  <si>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</si>
  <si>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</si>
  <si>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</si>
  <si>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</si>
  <si>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</si>
  <si>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</si>
  <si>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</si>
  <si>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</si>
  <si>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</si>
  <si>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</si>
  <si>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</si>
  <si>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</si>
  <si>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</si>
  <si>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</si>
  <si>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</si>
  <si>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</si>
  <si>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</si>
  <si>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</si>
  <si>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</si>
  <si>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</si>
  <si>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</si>
  <si>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</si>
  <si>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</si>
  <si>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</si>
  <si>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</si>
  <si>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</si>
  <si>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</si>
  <si>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</si>
  <si>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</si>
  <si>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</si>
  <si>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</si>
  <si>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</si>
  <si>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</si>
  <si>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</si>
  <si>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</si>
  <si>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</si>
  <si>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</si>
  <si>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</si>
  <si>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</si>
  <si>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</si>
  <si>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</si>
  <si>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</si>
  <si>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</si>
  <si>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</si>
  <si>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</si>
  <si>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</si>
  <si>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</si>
  <si>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</si>
  <si>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</si>
  <si>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</si>
  <si>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</si>
  <si>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</si>
  <si>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</si>
  <si>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</si>
  <si>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</si>
  <si>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</si>
  <si>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</si>
  <si>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</si>
  <si>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</si>
  <si>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</si>
  <si>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</si>
  <si>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</si>
  <si>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</si>
  <si>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</si>
  <si>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</si>
  <si>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</si>
  <si>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</si>
  <si>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</si>
  <si>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</si>
  <si>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</si>
  <si>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</si>
  <si>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</si>
  <si>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</si>
  <si>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</si>
  <si>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</si>
  <si>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</si>
  <si>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</si>
  <si>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</si>
  <si>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</si>
  <si>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</si>
  <si>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</si>
  <si>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</si>
  <si>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</si>
  <si>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</si>
  <si>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</si>
  <si>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</si>
  <si>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</si>
  <si>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</si>
  <si>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</si>
  <si>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</si>
  <si>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</si>
  <si>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</si>
  <si>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</si>
  <si>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</si>
  <si>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</si>
  <si>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</si>
  <si>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</si>
  <si>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</si>
  <si>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</si>
  <si>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</si>
  <si>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</si>
  <si>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</si>
  <si>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</si>
  <si>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</si>
  <si>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</si>
  <si>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</si>
  <si>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</si>
  <si>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</si>
  <si>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</si>
  <si>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</si>
  <si>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</si>
  <si>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</si>
  <si>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</si>
  <si>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</si>
  <si>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</si>
  <si>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</si>
  <si>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</si>
  <si>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</si>
  <si>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</si>
  <si>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</si>
  <si>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</si>
  <si>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</si>
  <si>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</si>
  <si>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</si>
  <si>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</si>
  <si>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</si>
  <si>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</si>
  <si>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</si>
  <si>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</si>
  <si>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</si>
  <si>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</si>
  <si>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</si>
  <si>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</si>
  <si>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</si>
  <si>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</si>
  <si>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</si>
  <si>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</si>
  <si>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</si>
  <si>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</si>
  <si>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</si>
  <si>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</si>
  <si>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</si>
  <si>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</si>
  <si>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</si>
  <si>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</si>
  <si>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</si>
  <si>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</si>
  <si>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</si>
  <si>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</si>
  <si>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</si>
  <si>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</si>
  <si>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</si>
  <si>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</si>
  <si>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</si>
  <si>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</si>
  <si>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</si>
  <si>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</si>
  <si>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</si>
  <si>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</si>
  <si>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</si>
  <si>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</si>
  <si>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</si>
  <si>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</si>
  <si>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</si>
  <si>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</si>
  <si>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</si>
  <si>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</si>
  <si>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</si>
  <si>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</si>
  <si>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</si>
  <si>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</si>
  <si>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</si>
  <si>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</si>
  <si>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</si>
  <si>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</si>
  <si>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</si>
  <si>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</si>
  <si>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</si>
  <si>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</si>
  <si>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</si>
  <si>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</si>
  <si>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</si>
  <si>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</si>
  <si>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</si>
  <si>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</si>
  <si>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</si>
  <si>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</si>
  <si>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</si>
  <si>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</si>
  <si>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</si>
  <si>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</si>
  <si>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</si>
  <si>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</si>
  <si>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</si>
  <si>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</si>
  <si>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</si>
  <si>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</si>
  <si>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</si>
  <si>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</si>
  <si>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</si>
  <si>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</si>
  <si>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</si>
  <si>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</si>
  <si>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</si>
  <si>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</si>
  <si>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</si>
  <si>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</si>
  <si>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</si>
  <si>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</si>
  <si>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</si>
  <si>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</si>
  <si>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</si>
  <si>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</si>
  <si>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</si>
  <si>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</si>
  <si>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</si>
  <si>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</si>
  <si>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</si>
  <si>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</si>
  <si>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</si>
  <si>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</si>
  <si>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</si>
  <si>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</si>
  <si>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</si>
  <si>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</si>
  <si>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</si>
  <si>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</si>
  <si>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</si>
  <si>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</si>
  <si>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</si>
  <si>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</si>
  <si>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</si>
  <si>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</si>
  <si>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</si>
  <si>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</si>
  <si>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</si>
  <si>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</si>
  <si>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</si>
  <si>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</si>
  <si>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</si>
  <si>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</si>
  <si>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</si>
  <si>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</si>
  <si>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</si>
  <si>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</si>
  <si>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</si>
  <si>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</si>
  <si>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</si>
  <si>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</si>
  <si>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</si>
  <si>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</si>
  <si>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</si>
  <si>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</si>
  <si>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</si>
  <si>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</si>
  <si>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</si>
  <si>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</si>
  <si>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</si>
  <si>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</si>
  <si>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</si>
  <si>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</si>
  <si>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</si>
  <si>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</si>
  <si>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</si>
  <si>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</si>
  <si>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</si>
  <si>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</si>
  <si>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</si>
  <si>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</si>
  <si>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</si>
  <si>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</si>
  <si>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</si>
  <si>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</si>
  <si>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</si>
  <si>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</si>
  <si>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</si>
  <si>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</si>
  <si>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</si>
  <si>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</si>
  <si>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</si>
  <si>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</si>
  <si>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</si>
  <si>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</si>
  <si>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</si>
  <si>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</si>
  <si>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</si>
  <si>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</si>
  <si>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</si>
  <si>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</si>
  <si>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</si>
  <si>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</si>
  <si>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</si>
  <si>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</si>
  <si>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</si>
  <si>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</si>
  <si>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</si>
  <si>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</si>
  <si>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</si>
  <si>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</si>
  <si>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</si>
  <si>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</si>
  <si>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</si>
  <si>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</si>
  <si>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</si>
  <si>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</si>
  <si>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</si>
  <si>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</si>
  <si>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</si>
  <si>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</si>
  <si>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</si>
  <si>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</si>
  <si>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</si>
  <si>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</si>
  <si>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</si>
  <si>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</si>
  <si>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</si>
  <si>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</si>
  <si>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</si>
  <si>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</si>
  <si>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</si>
  <si>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</si>
  <si>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</si>
  <si>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</si>
  <si>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</si>
  <si>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</si>
  <si>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</si>
  <si>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</si>
  <si>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</si>
  <si>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</si>
  <si>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</si>
  <si>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</si>
  <si>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</si>
  <si>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</si>
  <si>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</si>
  <si>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</si>
  <si>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</si>
  <si>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</si>
  <si>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</si>
  <si>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</si>
  <si>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</si>
  <si>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</si>
  <si>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</si>
  <si>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</si>
  <si>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</si>
  <si>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</si>
  <si>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</si>
  <si>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</si>
  <si>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</si>
  <si>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</si>
  <si>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</si>
  <si>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</si>
  <si>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</si>
  <si>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</si>
  <si>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</si>
  <si>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</si>
  <si>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</si>
  <si>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</si>
  <si>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</si>
  <si>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</si>
  <si>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</si>
  <si>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</si>
  <si>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</si>
  <si>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</si>
  <si>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</si>
  <si>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</si>
  <si>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</si>
  <si>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</si>
  <si>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</si>
  <si>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</si>
  <si>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</si>
  <si>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</si>
  <si>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</si>
  <si>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</si>
  <si>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</si>
  <si>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</si>
  <si>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</si>
  <si>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</si>
  <si>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</si>
  <si>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</si>
  <si>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</si>
  <si>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</si>
  <si>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</si>
  <si>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</si>
  <si>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</si>
  <si>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</si>
  <si>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</si>
  <si>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</si>
  <si>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</si>
  <si>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</si>
  <si>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</si>
  <si>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</si>
  <si>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</si>
  <si>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</si>
  <si>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</si>
  <si>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</si>
  <si>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</si>
  <si>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</si>
  <si>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</si>
  <si>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</si>
  <si>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</si>
  <si>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</si>
  <si>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</si>
  <si>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</si>
  <si>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</si>
  <si>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</si>
  <si>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</si>
  <si>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</si>
  <si>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</si>
  <si>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</si>
  <si>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</si>
  <si>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</si>
  <si>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</si>
  <si>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</si>
  <si>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</si>
  <si>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</si>
  <si>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</si>
  <si>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</si>
  <si>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</si>
  <si>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</si>
  <si>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</si>
  <si>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</si>
  <si>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</si>
  <si>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</si>
  <si>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</si>
  <si>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</si>
  <si>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</si>
  <si>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</si>
  <si>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</si>
  <si>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</si>
  <si>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</si>
  <si>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</si>
  <si>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</si>
  <si>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</si>
  <si>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</si>
  <si>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</si>
  <si>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</si>
  <si>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</si>
  <si>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</si>
  <si>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</si>
  <si>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</si>
  <si>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</si>
  <si>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</si>
  <si>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</si>
  <si>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</si>
  <si>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</si>
  <si>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</si>
  <si>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</si>
  <si>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</si>
  <si>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</si>
  <si>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</si>
  <si>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</si>
  <si>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</si>
  <si>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</si>
  <si>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</si>
  <si>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</si>
  <si>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</si>
  <si>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</si>
  <si>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</si>
  <si>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</si>
  <si>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</si>
  <si>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</si>
  <si>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</si>
  <si>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</si>
  <si>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</si>
  <si>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</si>
  <si>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</si>
  <si>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</si>
  <si>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</si>
  <si>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</si>
  <si>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</si>
  <si>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</si>
  <si>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</si>
  <si>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</si>
  <si>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</si>
  <si>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</si>
  <si>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</si>
  <si>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</si>
  <si>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</si>
  <si>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</si>
  <si>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</si>
  <si>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</si>
  <si>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</si>
  <si>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</si>
  <si>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</si>
  <si>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</si>
  <si>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</si>
  <si>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</si>
  <si>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</si>
  <si>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</si>
  <si>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</si>
  <si>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</si>
  <si>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</si>
  <si>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</si>
  <si>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</si>
  <si>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</si>
  <si>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</si>
  <si>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</si>
  <si>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</si>
  <si>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</si>
  <si>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</si>
  <si>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</si>
  <si>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</si>
  <si>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</si>
  <si>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</si>
  <si>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</si>
  <si>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</si>
  <si>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</si>
  <si>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</si>
  <si>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</si>
  <si>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</si>
  <si>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</si>
  <si>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</si>
  <si>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</si>
  <si>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</si>
  <si>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</si>
  <si>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</si>
  <si>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</si>
  <si>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</si>
  <si>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</si>
  <si>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</si>
  <si>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</si>
  <si>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</si>
  <si>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</si>
  <si>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</si>
  <si>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</si>
  <si>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</si>
  <si>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</si>
  <si>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</si>
  <si>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</si>
  <si>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</si>
  <si>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</si>
  <si>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</si>
  <si>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</si>
  <si>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</si>
  <si>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</si>
  <si>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</si>
  <si>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</si>
  <si>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</si>
  <si>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</si>
  <si>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</si>
  <si>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</si>
  <si>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</si>
  <si>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</si>
  <si>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</si>
  <si>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</si>
  <si>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</si>
  <si>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</si>
  <si>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</si>
  <si>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</si>
  <si>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</si>
  <si>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</si>
  <si>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</si>
  <si>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</si>
  <si>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</si>
  <si>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</si>
  <si>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</si>
  <si>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</si>
  <si>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</si>
  <si>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</si>
  <si>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</si>
  <si>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</si>
  <si>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</si>
  <si>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</si>
  <si>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</si>
  <si>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</si>
  <si>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</si>
  <si>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</si>
  <si>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</si>
  <si>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</si>
  <si>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</si>
  <si>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</si>
  <si>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</si>
  <si>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</si>
  <si>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</si>
  <si>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</si>
  <si>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</si>
  <si>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</si>
  <si>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</si>
  <si>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</si>
  <si>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</si>
  <si>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</si>
  <si>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</si>
  <si>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</si>
  <si>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</si>
  <si>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</si>
  <si>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</si>
  <si>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</si>
  <si>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</si>
  <si>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</si>
  <si>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</si>
  <si>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</si>
  <si>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</si>
  <si>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</si>
  <si>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</si>
  <si>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</si>
  <si>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</si>
  <si>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</si>
  <si>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</si>
  <si>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</si>
  <si>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</si>
  <si>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</si>
  <si>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</si>
  <si>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</si>
  <si>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</si>
  <si>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</si>
  <si>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</si>
  <si>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</si>
  <si>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</si>
  <si>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</si>
  <si>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</si>
  <si>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</si>
  <si>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</si>
  <si>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</si>
  <si>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</si>
  <si>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</si>
  <si>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</si>
  <si>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</si>
  <si>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</si>
  <si>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</si>
  <si>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</si>
  <si>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</si>
  <si>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</si>
  <si>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</si>
  <si>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</si>
  <si>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</si>
  <si>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</si>
  <si>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</si>
  <si>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</si>
  <si>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</si>
  <si>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</si>
  <si>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</si>
  <si>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</si>
  <si>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</si>
  <si>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</si>
  <si>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</si>
  <si>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</si>
  <si>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</si>
  <si>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</si>
  <si>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</si>
  <si>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</si>
  <si>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</si>
  <si>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</si>
  <si>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</si>
  <si>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</si>
  <si>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</si>
  <si>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</si>
  <si>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</si>
  <si>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</si>
  <si>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</si>
  <si>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</si>
  <si>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</si>
  <si>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</si>
  <si>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</si>
  <si>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</si>
  <si>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</si>
  <si>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</si>
  <si>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</si>
  <si>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</si>
  <si>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</si>
  <si>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</si>
  <si>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</si>
  <si>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</si>
  <si>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</si>
  <si>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</si>
  <si>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</si>
  <si>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</si>
  <si>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</si>
  <si>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</si>
  <si>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</si>
  <si>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</si>
  <si>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</si>
  <si>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</si>
  <si>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</si>
  <si>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</si>
  <si>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</si>
  <si>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</si>
  <si>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</si>
  <si>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</si>
  <si>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</si>
  <si>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</si>
  <si>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</si>
  <si>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</si>
  <si>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</si>
  <si>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</si>
  <si>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</si>
  <si>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</si>
  <si>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</si>
  <si>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</si>
  <si>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</si>
  <si>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</si>
  <si>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</si>
  <si>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</si>
  <si>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</si>
  <si>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</si>
  <si>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</si>
  <si>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</si>
  <si>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</si>
  <si>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</si>
  <si>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</si>
  <si>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</si>
  <si>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</si>
  <si>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</si>
  <si>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</si>
  <si>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</si>
  <si>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</si>
  <si>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</si>
  <si>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</si>
  <si>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</si>
  <si>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</si>
  <si>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</si>
  <si>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</si>
  <si>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</si>
  <si>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</si>
  <si>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</si>
  <si>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</si>
  <si>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</si>
  <si>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</si>
  <si>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</si>
  <si>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</si>
  <si>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</si>
  <si>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</si>
  <si>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</si>
  <si>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</si>
  <si>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</si>
  <si>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</si>
  <si>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</si>
  <si>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</si>
  <si>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</si>
  <si>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</si>
  <si>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</si>
  <si>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</si>
  <si>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</si>
  <si>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</si>
  <si>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</si>
  <si>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</si>
  <si>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</si>
  <si>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</si>
  <si>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</si>
  <si>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</si>
  <si>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</si>
  <si>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</si>
  <si>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</si>
  <si>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</si>
  <si>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</si>
  <si>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</si>
  <si>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</si>
  <si>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</si>
  <si>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</si>
  <si>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</si>
  <si>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</si>
  <si>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</si>
  <si>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</si>
  <si>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</si>
  <si>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</si>
  <si>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</si>
  <si>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</si>
  <si>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</si>
  <si>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</si>
  <si>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</si>
  <si>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</si>
  <si>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</si>
  <si>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</si>
  <si>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</si>
  <si>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</si>
  <si>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</si>
  <si>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</si>
  <si>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</si>
  <si>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</si>
  <si>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</si>
  <si>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</si>
  <si>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</si>
  <si>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</si>
  <si>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</si>
  <si>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</si>
  <si>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</si>
  <si>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</si>
  <si>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</si>
  <si>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</si>
  <si>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</si>
  <si>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</si>
  <si>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</si>
  <si>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</si>
  <si>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</si>
  <si>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</si>
  <si>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</si>
  <si>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</si>
  <si>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</si>
  <si>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</si>
  <si>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</si>
  <si>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</si>
  <si>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</si>
  <si>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</si>
  <si>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</si>
  <si>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</si>
  <si>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</si>
  <si>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</si>
  <si>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</si>
  <si>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</si>
  <si>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</si>
  <si>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</si>
  <si>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</si>
  <si>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</si>
  <si>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</si>
  <si>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</si>
  <si>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</si>
  <si>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</si>
  <si>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</si>
  <si>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</si>
  <si>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</si>
  <si>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</si>
  <si>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</si>
  <si>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</si>
  <si>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</si>
  <si>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</si>
  <si>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</si>
  <si>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</si>
  <si>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</si>
  <si>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</si>
  <si>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</si>
  <si>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</si>
  <si>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</si>
  <si>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</si>
  <si>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</si>
  <si>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</si>
  <si>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</si>
  <si>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</si>
  <si>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</si>
  <si>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</si>
  <si>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</si>
  <si>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</si>
  <si>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</si>
  <si>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</si>
  <si>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</si>
  <si>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</si>
  <si>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</si>
  <si>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</si>
  <si>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</si>
  <si>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</si>
  <si>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</si>
  <si>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</si>
  <si>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</si>
  <si>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</si>
  <si>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</si>
  <si>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</si>
  <si>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</si>
  <si>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</si>
  <si>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</si>
  <si>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</si>
  <si>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</si>
  <si>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</si>
  <si>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</si>
  <si>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</si>
  <si>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</si>
  <si>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</si>
  <si>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</si>
  <si>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</si>
  <si>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</si>
  <si>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</si>
  <si>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</si>
  <si>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</si>
  <si>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</si>
  <si>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</si>
  <si>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</si>
  <si>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</si>
  <si>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</si>
  <si>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</si>
  <si>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</si>
  <si>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</si>
  <si>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</si>
  <si>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</si>
  <si>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</si>
  <si>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</si>
  <si>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</si>
  <si>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</si>
  <si>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</si>
  <si>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</si>
  <si>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</si>
  <si>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</si>
  <si>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</si>
  <si>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</si>
  <si>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</si>
  <si>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</si>
  <si>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</si>
  <si>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</si>
  <si>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</si>
  <si>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</si>
  <si>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</si>
  <si>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</si>
  <si>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</si>
  <si>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</si>
  <si>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</si>
  <si>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</si>
  <si>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</si>
  <si>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</si>
  <si>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</si>
  <si>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</si>
  <si>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</si>
  <si>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</si>
  <si>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</si>
  <si>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</si>
  <si>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</si>
  <si>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</si>
  <si>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</si>
  <si>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</si>
  <si>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</si>
  <si>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</si>
  <si>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</si>
  <si>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</si>
  <si>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</si>
  <si>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</si>
  <si>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</si>
  <si>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</si>
  <si>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</si>
  <si>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</si>
  <si>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</si>
  <si>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</si>
  <si>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</si>
  <si>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</si>
  <si>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</si>
  <si>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</si>
  <si>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</si>
  <si>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</si>
  <si>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</si>
  <si>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</si>
  <si>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</si>
  <si>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</si>
  <si>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</si>
  <si>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</si>
  <si>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</si>
  <si>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</si>
  <si>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</si>
  <si>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</si>
  <si>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</si>
  <si>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</si>
  <si>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</si>
  <si>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</si>
  <si>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</si>
  <si>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</si>
  <si>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</si>
  <si>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</si>
  <si>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</si>
  <si>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</si>
  <si>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</si>
  <si>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</si>
  <si>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</si>
  <si>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</si>
  <si>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</si>
  <si>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</si>
  <si>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</si>
  <si>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</si>
  <si>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</si>
  <si>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</si>
  <si>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</si>
  <si>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</si>
  <si>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</si>
  <si>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</si>
  <si>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</si>
  <si>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</si>
  <si>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</si>
  <si>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</si>
  <si>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</si>
  <si>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</si>
  <si>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</si>
  <si>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</si>
  <si>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</si>
  <si>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</si>
  <si>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</si>
  <si>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</si>
  <si>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</si>
  <si>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</si>
  <si>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</si>
  <si>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</si>
  <si>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</si>
  <si>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</si>
  <si>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</si>
  <si>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</si>
  <si>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</si>
  <si>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</si>
  <si>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</si>
  <si>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</si>
  <si>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</si>
  <si>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</si>
  <si>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</si>
  <si>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</si>
  <si>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</si>
  <si>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</si>
  <si>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</si>
  <si>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</si>
  <si>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</si>
  <si>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</si>
  <si>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</si>
  <si>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</si>
  <si>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</si>
  <si>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</si>
  <si>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</si>
  <si>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</si>
  <si>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</si>
  <si>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</si>
  <si>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</si>
  <si>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</si>
  <si>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</si>
  <si>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</si>
  <si>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</si>
  <si>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</si>
  <si>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</si>
  <si>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</si>
  <si>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</si>
  <si>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</si>
  <si>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</si>
  <si>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</si>
  <si>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</si>
  <si>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</si>
  <si>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</si>
  <si>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</si>
  <si>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</si>
  <si>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</si>
  <si>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</si>
  <si>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</si>
  <si>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</si>
  <si>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</si>
  <si>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</si>
  <si>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</si>
  <si>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</si>
  <si>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</si>
  <si>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</si>
  <si>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</si>
  <si>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</si>
  <si>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</si>
  <si>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</si>
  <si>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</si>
  <si>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</si>
  <si>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</si>
  <si>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</si>
  <si>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</si>
  <si>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</si>
  <si>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</si>
  <si>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</si>
  <si>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</si>
  <si>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</si>
  <si>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</si>
  <si>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</si>
  <si>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</si>
  <si>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</si>
  <si>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</si>
  <si>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</si>
  <si>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</si>
  <si>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</si>
  <si>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</si>
  <si>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</si>
  <si>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</si>
  <si>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</si>
  <si>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</si>
  <si>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</si>
  <si>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</si>
  <si>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</si>
  <si>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</si>
  <si>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</si>
  <si>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</si>
  <si>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</si>
  <si>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</si>
  <si>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</si>
  <si>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</si>
  <si>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</si>
  <si>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</si>
  <si>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</si>
  <si>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</si>
  <si>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</si>
  <si>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</si>
  <si>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</si>
  <si>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</si>
  <si>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</si>
  <si>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</si>
  <si>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</si>
  <si>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</si>
  <si>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</si>
  <si>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</si>
  <si>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</si>
  <si>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</si>
  <si>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</si>
  <si>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</si>
  <si>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</si>
  <si>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</si>
  <si>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</si>
  <si>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</si>
  <si>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</si>
  <si>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</si>
  <si>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</si>
  <si>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</si>
  <si>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</si>
  <si>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</si>
  <si>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</si>
  <si>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</si>
  <si>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</si>
  <si>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</si>
  <si>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</si>
  <si>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</si>
  <si>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</si>
  <si>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</si>
  <si>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</si>
  <si>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</si>
  <si>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</si>
  <si>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</si>
  <si>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</si>
  <si>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</si>
  <si>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</si>
  <si>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</si>
  <si>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</si>
  <si>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</si>
  <si>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</si>
  <si>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</si>
  <si>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</si>
  <si>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</si>
  <si>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</si>
  <si>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</si>
  <si>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</si>
  <si>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</si>
  <si>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</si>
  <si>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</si>
  <si>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</si>
  <si>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</si>
  <si>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</si>
  <si>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</si>
  <si>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</si>
  <si>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</si>
  <si>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</si>
  <si>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</si>
  <si>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</si>
  <si>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</si>
  <si>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</si>
  <si>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</si>
  <si>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</si>
  <si>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</si>
  <si>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</si>
  <si>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</si>
  <si>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</si>
  <si>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</si>
  <si>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</si>
  <si>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</si>
  <si>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</si>
  <si>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</si>
  <si>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</si>
  <si>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</si>
  <si>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</si>
  <si>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</si>
  <si>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</si>
  <si>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</si>
  <si>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</si>
  <si>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</si>
  <si>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</si>
  <si>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</si>
  <si>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</si>
  <si>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</si>
  <si>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</si>
  <si>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</si>
  <si>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</si>
  <si>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</si>
  <si>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</si>
  <si>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</si>
  <si>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</si>
  <si>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</si>
  <si>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</si>
  <si>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</si>
  <si>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</si>
  <si>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</si>
  <si>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</si>
  <si>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</si>
  <si>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</si>
  <si>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</si>
  <si>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</si>
  <si>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</si>
  <si>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</si>
  <si>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</si>
  <si>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</si>
  <si>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</si>
  <si>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</si>
  <si>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</si>
  <si>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</si>
  <si>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</si>
  <si>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</si>
  <si>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</si>
  <si>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</si>
  <si>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</si>
  <si>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</si>
  <si>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</si>
  <si>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</si>
  <si>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</si>
  <si>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</si>
  <si>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</si>
  <si>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</si>
  <si>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</si>
  <si>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</si>
  <si>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</si>
  <si>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</si>
  <si>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</si>
  <si>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</si>
  <si>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</si>
  <si>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</si>
  <si>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</si>
  <si>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</si>
  <si>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</si>
  <si>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</si>
  <si>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</si>
  <si>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</si>
  <si>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</si>
  <si>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</si>
  <si>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</si>
  <si>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</si>
  <si>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</si>
  <si>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</si>
  <si>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</si>
  <si>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</si>
  <si>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</si>
  <si>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</si>
  <si>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</si>
  <si>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</si>
  <si>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</si>
  <si>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</si>
  <si>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</si>
  <si>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</si>
  <si>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</si>
  <si>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</si>
  <si>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</si>
  <si>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</si>
  <si>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</si>
  <si>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</si>
  <si>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</si>
  <si>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</si>
  <si>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</si>
  <si>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</si>
  <si>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</si>
  <si>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</si>
  <si>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</si>
  <si>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</si>
  <si>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</si>
  <si>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</si>
  <si>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</si>
  <si>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</si>
  <si>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</si>
  <si>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</si>
  <si>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</si>
  <si>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</si>
  <si>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</si>
  <si>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</si>
  <si>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</si>
  <si>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</si>
  <si>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</si>
  <si>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</si>
  <si>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</si>
  <si>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</si>
  <si>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</si>
  <si>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</si>
  <si>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</si>
  <si>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</si>
  <si>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</si>
  <si>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</si>
  <si>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</si>
  <si>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</si>
  <si>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</si>
  <si>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</si>
  <si>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</si>
  <si>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</si>
  <si>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</si>
  <si>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</si>
  <si>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</si>
  <si>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</si>
  <si>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</si>
  <si>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</si>
  <si>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</si>
  <si>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</si>
  <si>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</si>
  <si>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</si>
  <si>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</si>
  <si>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</si>
  <si>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</si>
  <si>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</si>
  <si>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</si>
  <si>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</si>
  <si>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</si>
  <si>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</si>
  <si>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</si>
  <si>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</si>
  <si>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</si>
  <si>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</si>
  <si>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</si>
  <si>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</si>
  <si>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</si>
  <si>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</si>
  <si>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</si>
  <si>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</si>
  <si>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</si>
  <si>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</si>
  <si>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</si>
  <si>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</si>
  <si>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</si>
  <si>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</si>
  <si>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</si>
  <si>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</si>
  <si>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</si>
  <si>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</si>
  <si>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</si>
  <si>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</si>
  <si>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</si>
  <si>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</si>
  <si>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</si>
  <si>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</si>
  <si>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</si>
  <si>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</si>
  <si>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</si>
  <si>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</si>
  <si>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</si>
  <si>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</si>
  <si>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</si>
  <si>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</si>
  <si>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</si>
  <si>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</si>
  <si>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</si>
  <si>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</si>
  <si>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</si>
  <si>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</si>
  <si>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</si>
  <si>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</si>
  <si>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</si>
  <si>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</si>
  <si>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</si>
  <si>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</si>
  <si>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</si>
  <si>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</si>
  <si>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</si>
  <si>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</si>
  <si>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</si>
  <si>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</si>
  <si>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</si>
  <si>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</si>
  <si>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</si>
  <si>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</si>
  <si>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</si>
  <si>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</si>
  <si>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</si>
  <si>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</si>
  <si>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</si>
  <si>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</si>
  <si>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</si>
  <si>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</si>
  <si>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</si>
  <si>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</si>
  <si>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</si>
  <si>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</si>
  <si>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</si>
  <si>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</si>
  <si>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</si>
  <si>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</si>
  <si>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</si>
  <si>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</si>
  <si>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</si>
  <si>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</si>
  <si>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</si>
  <si>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</si>
  <si>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</si>
  <si>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</si>
  <si>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</si>
  <si>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</si>
  <si>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</si>
  <si>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</si>
  <si>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</si>
  <si>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</si>
  <si>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</si>
  <si>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</si>
  <si>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</si>
  <si>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</si>
  <si>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</si>
  <si>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</si>
  <si>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</si>
  <si>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</si>
  <si>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</si>
  <si>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</si>
  <si>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</si>
  <si>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</si>
  <si>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</si>
  <si>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</si>
  <si>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</si>
  <si>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</si>
  <si>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</si>
  <si>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</si>
  <si>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</si>
  <si>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</si>
  <si>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</si>
  <si>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</si>
  <si>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</si>
  <si>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</si>
  <si>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</si>
  <si>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</si>
  <si>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</si>
  <si>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</si>
  <si>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</si>
  <si>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</si>
  <si>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</si>
  <si>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</si>
  <si>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</si>
  <si>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</si>
  <si>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</si>
  <si>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</si>
  <si>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</si>
  <si>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</si>
  <si>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</si>
  <si>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</si>
  <si>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</si>
  <si>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</si>
  <si>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</si>
  <si>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</si>
  <si>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</si>
  <si>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</si>
  <si>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</si>
  <si>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</si>
  <si>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</si>
  <si>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</si>
  <si>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</si>
  <si>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</si>
  <si>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</si>
  <si>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</si>
  <si>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</si>
  <si>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</si>
  <si>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</si>
  <si>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</si>
  <si>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</si>
  <si>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</si>
  <si>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</si>
  <si>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</si>
  <si>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</si>
  <si>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</si>
  <si>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</si>
  <si>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</si>
  <si>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</si>
  <si>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</si>
  <si>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</si>
  <si>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</si>
  <si>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</si>
  <si>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</si>
  <si>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</si>
  <si>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</si>
  <si>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</si>
  <si>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</si>
  <si>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</si>
  <si>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</si>
  <si>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</si>
  <si>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</si>
  <si>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</si>
  <si>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</si>
  <si>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</si>
  <si>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</si>
  <si>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</si>
  <si>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</si>
  <si>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</si>
  <si>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</si>
  <si>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</si>
  <si>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</si>
  <si>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</si>
  <si>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</si>
  <si>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</si>
  <si>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</si>
  <si>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</si>
  <si>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</si>
  <si>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</si>
  <si>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</si>
  <si>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</si>
  <si>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</si>
  <si>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</si>
  <si>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</si>
  <si>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</si>
  <si>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</si>
  <si>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</si>
  <si>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</si>
  <si>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</si>
  <si>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</si>
  <si>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</si>
  <si>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</si>
  <si>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</si>
  <si>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</si>
  <si>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</si>
  <si>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</si>
  <si>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</si>
  <si>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</si>
  <si>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</si>
  <si>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</si>
  <si>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</si>
  <si>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</si>
  <si>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</si>
  <si>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</si>
  <si>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</si>
  <si>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</si>
  <si>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</si>
  <si>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</si>
  <si>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</si>
  <si>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</si>
  <si>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</si>
  <si>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</si>
  <si>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</si>
  <si>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</si>
  <si>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</si>
  <si>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</si>
  <si>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</si>
  <si>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</si>
  <si>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</si>
  <si>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</si>
  <si>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</si>
  <si>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</si>
  <si>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</si>
  <si>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</si>
  <si>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</si>
  <si>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</si>
  <si>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</si>
  <si>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</si>
  <si>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</si>
  <si>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</si>
  <si>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</si>
  <si>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</si>
  <si>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</si>
  <si>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</si>
  <si>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</si>
  <si>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</si>
  <si>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</si>
  <si>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</si>
  <si>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</si>
  <si>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</si>
  <si>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</si>
  <si>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</si>
  <si>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</si>
  <si>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</si>
  <si>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</si>
  <si>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</si>
  <si>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</si>
  <si>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</si>
  <si>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</si>
  <si>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</si>
  <si>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</si>
  <si>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</si>
  <si>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</si>
  <si>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</si>
  <si>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</si>
  <si>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</si>
  <si>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</si>
  <si>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</si>
  <si>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</si>
  <si>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</si>
  <si>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</si>
  <si>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</si>
  <si>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</si>
  <si>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</si>
  <si>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</si>
  <si>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</si>
  <si>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</si>
  <si>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</si>
  <si>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</si>
  <si>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</si>
  <si>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</si>
  <si>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</si>
  <si>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</si>
  <si>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</si>
  <si>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</si>
  <si>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</si>
  <si>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</si>
  <si>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</si>
  <si>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</si>
  <si>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</si>
  <si>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</si>
  <si>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</si>
  <si>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</si>
  <si>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</si>
  <si>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</si>
  <si>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</si>
  <si>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</si>
  <si>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</si>
  <si>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</si>
  <si>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</si>
  <si>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</si>
  <si>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</si>
  <si>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</si>
  <si>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</si>
  <si>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</si>
  <si>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</si>
  <si>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</si>
  <si>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</si>
  <si>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</si>
  <si>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</si>
  <si>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</si>
  <si>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</si>
  <si>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</si>
  <si>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</si>
  <si>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</si>
  <si>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</si>
  <si>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</si>
  <si>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</si>
  <si>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</si>
  <si>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</si>
  <si>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</si>
  <si>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</si>
  <si>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</si>
  <si>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</si>
  <si>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</si>
  <si>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</si>
  <si>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</si>
  <si>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</si>
  <si>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</si>
  <si>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</si>
  <si>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</si>
  <si>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</si>
  <si>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</si>
  <si>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</si>
  <si>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</si>
  <si>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</si>
  <si>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</si>
  <si>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</si>
  <si>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</si>
  <si>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</si>
  <si>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</si>
  <si>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</si>
  <si>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</si>
  <si>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</si>
  <si>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</si>
  <si>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</si>
  <si>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</si>
  <si>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</si>
  <si>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</si>
  <si>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</si>
  <si>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</si>
  <si>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</si>
  <si>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</si>
  <si>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</si>
  <si>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</si>
  <si>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</si>
  <si>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</si>
  <si>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</si>
  <si>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</si>
  <si>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</si>
  <si>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</si>
  <si>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</si>
  <si>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</si>
  <si>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</si>
  <si>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</si>
  <si>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</si>
  <si>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</si>
  <si>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</si>
  <si>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</si>
  <si>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</si>
  <si>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</si>
  <si>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</si>
  <si>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</si>
  <si>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</si>
  <si>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</si>
  <si>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</si>
  <si>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</si>
  <si>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</si>
  <si>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</si>
  <si>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</si>
  <si>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</si>
  <si>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</si>
  <si>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</si>
  <si>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</si>
  <si>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</si>
  <si>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</si>
  <si>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</si>
  <si>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</si>
  <si>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</si>
  <si>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</si>
  <si>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</si>
  <si>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</si>
  <si>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</si>
  <si>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</si>
  <si>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</si>
  <si>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</si>
  <si>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</si>
  <si>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</si>
  <si>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</si>
  <si>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</si>
  <si>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</si>
  <si>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</si>
  <si>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</si>
  <si>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</si>
  <si>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</si>
  <si>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</si>
  <si>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</si>
  <si>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</si>
  <si>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</si>
  <si>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</si>
  <si>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</si>
  <si>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</si>
  <si>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</si>
  <si>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</si>
  <si>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</si>
  <si>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</si>
  <si>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</si>
  <si>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</si>
  <si>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</si>
  <si>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</si>
  <si>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</si>
  <si>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</si>
  <si>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</si>
  <si>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</si>
  <si>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</si>
  <si>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</si>
  <si>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</si>
  <si>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</si>
  <si>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</si>
  <si>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</si>
  <si>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</si>
  <si>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</si>
  <si>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</si>
  <si>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</si>
  <si>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</si>
  <si>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</si>
  <si>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</si>
  <si>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</si>
  <si>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</si>
  <si>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</si>
  <si>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</si>
  <si>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</si>
  <si>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</si>
  <si>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</si>
  <si>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</si>
  <si>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</si>
  <si>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</si>
  <si>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</si>
  <si>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</si>
  <si>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</si>
  <si>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</si>
  <si>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</si>
  <si>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</si>
  <si>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</si>
  <si>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</si>
  <si>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</si>
  <si>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</si>
  <si>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</si>
  <si>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</si>
  <si>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</si>
  <si>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</si>
  <si>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</si>
  <si>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</si>
  <si>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</si>
  <si>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</si>
  <si>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</si>
  <si>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</si>
  <si>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</si>
  <si>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</si>
  <si>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</si>
  <si>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</si>
  <si>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</si>
  <si>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</si>
  <si>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</si>
  <si>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</si>
  <si>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</si>
  <si>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</si>
  <si>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</si>
  <si>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</si>
  <si>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</si>
  <si>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</si>
  <si>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</si>
  <si>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</si>
  <si>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</si>
  <si>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</si>
  <si>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</si>
  <si>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</si>
  <si>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</si>
  <si>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</si>
  <si>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</si>
  <si>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</si>
  <si>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</si>
  <si>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</si>
  <si>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</si>
  <si>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</si>
  <si>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</si>
  <si>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</si>
  <si>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</si>
  <si>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</si>
  <si>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</si>
  <si>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</si>
  <si>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</si>
  <si>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</si>
  <si>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</si>
  <si>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</si>
  <si>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</si>
  <si>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</si>
  <si>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</si>
  <si>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</si>
  <si>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</si>
  <si>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</si>
  <si>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</si>
  <si>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</si>
  <si>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</si>
  <si>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</si>
  <si>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</si>
  <si>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</si>
  <si>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</si>
  <si>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</si>
  <si>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</si>
  <si>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</si>
  <si>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</si>
  <si>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</si>
  <si>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</si>
  <si>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</si>
  <si>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</si>
  <si>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</si>
  <si>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</si>
  <si>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</si>
  <si>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</si>
  <si>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</si>
  <si>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</si>
  <si>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</si>
  <si>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</si>
  <si>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</si>
  <si>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</si>
  <si>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</si>
  <si>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</si>
  <si>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</si>
  <si>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</si>
  <si>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</si>
  <si>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</si>
  <si>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</si>
  <si>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</si>
  <si>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</si>
  <si>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</si>
  <si>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</si>
  <si>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</si>
  <si>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</si>
  <si>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</si>
  <si>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</si>
  <si>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</si>
  <si>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</si>
  <si>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</si>
  <si>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</si>
  <si>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</si>
  <si>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</si>
  <si>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</si>
  <si>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</si>
  <si>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</si>
  <si>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</si>
  <si>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</si>
  <si>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</si>
  <si>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</si>
  <si>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</si>
  <si>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</si>
  <si>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</si>
  <si>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</si>
  <si>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</si>
  <si>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</si>
  <si>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</si>
  <si>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</si>
  <si>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</si>
  <si>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</si>
  <si>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</si>
  <si>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</si>
  <si>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</si>
  <si>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</si>
  <si>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</si>
  <si>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</si>
  <si>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</si>
  <si>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</si>
  <si>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</si>
  <si>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</si>
  <si>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</si>
  <si>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</si>
  <si>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</si>
  <si>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</si>
  <si>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</si>
  <si>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</si>
  <si>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</si>
  <si>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</si>
  <si>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</si>
  <si>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</si>
  <si>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</si>
  <si>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</si>
  <si>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</si>
  <si>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</si>
  <si>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</si>
  <si>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</si>
  <si>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</si>
  <si>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</si>
  <si>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</si>
  <si>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</si>
  <si>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</si>
  <si>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</si>
  <si>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</si>
  <si>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</si>
  <si>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</si>
  <si>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</si>
  <si>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</si>
  <si>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</si>
  <si>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</si>
  <si>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</si>
  <si>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</si>
  <si>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</si>
  <si>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</si>
  <si>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</si>
  <si>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</si>
  <si>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</si>
  <si>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</si>
  <si>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</si>
  <si>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</si>
  <si>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</si>
  <si>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</si>
  <si>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</si>
  <si>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</si>
  <si>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</si>
  <si>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</si>
  <si>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</si>
  <si>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</si>
  <si>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</si>
  <si>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</si>
  <si>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</si>
  <si>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</si>
  <si>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</si>
  <si>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</si>
  <si>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</si>
  <si>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</si>
  <si>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</si>
  <si>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</si>
  <si>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</si>
  <si>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</si>
  <si>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</si>
  <si>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</si>
  <si>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</si>
  <si>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</si>
  <si>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</si>
  <si>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</si>
  <si>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</si>
  <si>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</si>
  <si>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</si>
  <si>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</si>
  <si>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</si>
  <si>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</si>
  <si>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</si>
  <si>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</si>
  <si>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</si>
  <si>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</si>
  <si>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</si>
  <si>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</si>
  <si>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</si>
  <si>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</si>
  <si>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</si>
  <si>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</si>
  <si>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</si>
  <si>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</si>
  <si>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</si>
  <si>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</si>
  <si>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</si>
  <si>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</si>
  <si>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</si>
  <si>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</si>
  <si>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</si>
  <si>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</si>
  <si>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</si>
  <si>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</si>
  <si>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</si>
  <si>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</si>
  <si>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</si>
  <si>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</si>
  <si>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</si>
  <si>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</si>
  <si>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</si>
  <si>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</si>
  <si>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</si>
  <si>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</si>
  <si>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</si>
  <si>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</si>
  <si>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</si>
  <si>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</si>
  <si>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</si>
  <si>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</si>
  <si>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</si>
  <si>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</si>
  <si>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</si>
  <si>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</si>
  <si>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</si>
  <si>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</si>
  <si>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</si>
  <si>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</si>
  <si>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</si>
  <si>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</si>
  <si>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</si>
  <si>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</si>
  <si>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</si>
  <si>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</si>
  <si>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</si>
  <si>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</si>
  <si>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</si>
  <si>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</si>
  <si>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</si>
  <si>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</si>
  <si>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</si>
  <si>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</si>
  <si>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</si>
  <si>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</si>
  <si>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</si>
  <si>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</si>
  <si>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</si>
  <si>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</si>
  <si>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</si>
  <si>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</si>
  <si>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</si>
  <si>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</si>
  <si>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</si>
  <si>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</si>
  <si>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</si>
  <si>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</si>
  <si>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</si>
  <si>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</si>
  <si>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</si>
  <si>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</si>
  <si>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</si>
  <si>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</si>
  <si>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</si>
  <si>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</si>
  <si>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</si>
  <si>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</si>
  <si>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</si>
  <si>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</si>
  <si>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</si>
  <si>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</si>
  <si>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</si>
  <si>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</si>
  <si>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</si>
  <si>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</si>
  <si>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</si>
  <si>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</si>
  <si>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</si>
  <si>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</si>
  <si>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</si>
  <si>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</si>
  <si>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</si>
  <si>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</si>
  <si>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</si>
  <si>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</si>
  <si>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</si>
  <si>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</si>
  <si>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</si>
  <si>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</si>
  <si>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</si>
  <si>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</si>
  <si>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</si>
  <si>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</si>
  <si>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</si>
  <si>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</si>
  <si>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</si>
  <si>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</si>
  <si>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</si>
  <si>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</si>
  <si>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</si>
  <si>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</si>
  <si>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</si>
  <si>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</si>
  <si>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</si>
  <si>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</si>
  <si>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</si>
  <si>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</si>
  <si>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</si>
  <si>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</si>
  <si>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</si>
  <si>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</si>
  <si>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</si>
  <si>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</si>
  <si>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</si>
  <si>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</si>
  <si>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</si>
  <si>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</si>
  <si>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</si>
  <si>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</si>
  <si>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</si>
  <si>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</si>
  <si>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</si>
  <si>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</si>
  <si>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</si>
  <si>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</si>
  <si>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</si>
  <si>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</si>
  <si>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</si>
  <si>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</si>
  <si>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</si>
  <si>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</si>
  <si>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</si>
  <si>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</si>
  <si>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</si>
  <si>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</si>
  <si>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</si>
  <si>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</si>
  <si>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</si>
  <si>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</si>
  <si>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</si>
  <si>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</si>
  <si>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</si>
  <si>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</si>
  <si>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</si>
  <si>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</si>
  <si>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</si>
  <si>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</si>
  <si>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</si>
  <si>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</si>
  <si>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</si>
  <si>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</si>
  <si>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</si>
  <si>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</si>
  <si>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</si>
  <si>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</si>
  <si>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</si>
  <si>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</si>
  <si>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</si>
  <si>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</si>
  <si>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</si>
  <si>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</si>
  <si>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</si>
  <si>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</si>
  <si>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</si>
  <si>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</si>
  <si>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</si>
  <si>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</si>
  <si>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</si>
  <si>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</si>
  <si>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</si>
  <si>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</si>
  <si>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</si>
  <si>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</si>
  <si>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</si>
  <si>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</si>
  <si>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</si>
  <si>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</si>
  <si>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</si>
  <si>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</si>
  <si>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</si>
  <si>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</si>
  <si>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</si>
  <si>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</si>
  <si>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</si>
  <si>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</si>
  <si>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</si>
  <si>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</si>
  <si>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</si>
  <si>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</si>
  <si>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</si>
  <si>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</si>
  <si>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</si>
  <si>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</si>
  <si>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</si>
  <si>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</si>
  <si>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</si>
  <si>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</si>
  <si>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</si>
  <si>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</si>
  <si>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</si>
  <si>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</si>
  <si>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</si>
  <si>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</si>
  <si>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</si>
  <si>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</si>
  <si>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</si>
  <si>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</si>
  <si>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</si>
  <si>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</si>
  <si>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</si>
  <si>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</si>
  <si>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</si>
  <si>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</si>
  <si>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</si>
  <si>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</si>
  <si>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</si>
  <si>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</si>
  <si>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</si>
  <si>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</si>
  <si>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</si>
  <si>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</si>
  <si>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</si>
  <si>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</si>
  <si>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</si>
  <si>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</si>
  <si>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</si>
  <si>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</si>
  <si>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</si>
  <si>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</si>
  <si>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</si>
  <si>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</si>
  <si>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</si>
  <si>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</si>
  <si>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</si>
  <si>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</si>
  <si>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</si>
  <si>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</si>
  <si>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</si>
  <si>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</si>
  <si>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</si>
  <si>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</si>
  <si>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</si>
  <si>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</si>
  <si>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</si>
  <si>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</si>
  <si>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</si>
  <si>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</si>
  <si>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</si>
  <si>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</si>
  <si>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</si>
  <si>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</si>
  <si>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</si>
  <si>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</si>
  <si>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</si>
  <si>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</si>
  <si>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</si>
  <si>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</si>
  <si>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</si>
  <si>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</si>
  <si>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</si>
  <si>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</si>
  <si>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</si>
  <si>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</si>
  <si>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</si>
  <si>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</si>
  <si>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</si>
  <si>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</si>
  <si>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</si>
  <si>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</si>
  <si>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</si>
  <si>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</si>
  <si>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</si>
  <si>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</si>
  <si>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</si>
  <si>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</si>
  <si>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</si>
  <si>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</si>
  <si>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</si>
  <si>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</si>
  <si>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</si>
  <si>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</si>
  <si>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</si>
  <si>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</si>
  <si>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</si>
  <si>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</si>
  <si>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</si>
  <si>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</si>
  <si>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</si>
  <si>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</si>
  <si>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</si>
  <si>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</si>
  <si>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</si>
  <si>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</si>
  <si>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</si>
  <si>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</si>
  <si>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</si>
  <si>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</si>
  <si>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</si>
  <si>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</si>
  <si>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</si>
  <si>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</si>
  <si>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</si>
  <si>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</si>
  <si>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</si>
  <si>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</si>
  <si>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</si>
  <si>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</si>
  <si>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</si>
  <si>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</si>
  <si>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</si>
  <si>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</si>
  <si>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</si>
  <si>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</si>
  <si>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</si>
  <si>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</si>
  <si>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</si>
  <si>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</si>
  <si>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</si>
  <si>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</si>
  <si>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</si>
  <si>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</si>
  <si>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</si>
  <si>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</si>
  <si>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</si>
  <si>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</si>
  <si>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</si>
  <si>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</si>
  <si>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</si>
  <si>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</si>
  <si>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</si>
  <si>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</si>
  <si>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</si>
  <si>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</si>
  <si>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</si>
  <si>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</si>
  <si>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</si>
  <si>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</si>
  <si>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</si>
  <si>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</si>
  <si>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</si>
  <si>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</si>
  <si>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</si>
  <si>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</si>
  <si>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</si>
  <si>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</si>
  <si>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</si>
  <si>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</si>
  <si>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</si>
  <si>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</si>
  <si>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</si>
  <si>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</si>
  <si>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</si>
  <si>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</si>
  <si>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</si>
  <si>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</si>
  <si>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</si>
  <si>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</si>
  <si>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</si>
  <si>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</si>
  <si>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</si>
  <si>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</si>
  <si>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</si>
  <si>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</si>
  <si>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</si>
  <si>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</si>
  <si>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</si>
  <si>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</si>
  <si>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</si>
  <si>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</si>
  <si>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</si>
  <si>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</si>
  <si>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</si>
  <si>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</si>
  <si>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</si>
  <si>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</si>
  <si>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</si>
  <si>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</si>
  <si>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</si>
  <si>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</si>
  <si>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</si>
  <si>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</si>
  <si>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</si>
  <si>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</si>
  <si>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</si>
  <si>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</si>
  <si>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</si>
  <si>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</si>
  <si>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</si>
  <si>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</si>
  <si>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</si>
  <si>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</si>
  <si>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</si>
  <si>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</si>
  <si>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</si>
  <si>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</si>
  <si>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</si>
  <si>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</si>
  <si>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</si>
  <si>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</si>
  <si>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</si>
  <si>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</si>
  <si>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</si>
  <si>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</si>
  <si>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</si>
  <si>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</si>
  <si>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</si>
  <si>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</si>
  <si>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</si>
  <si>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</si>
  <si>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</si>
  <si>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</si>
  <si>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</si>
  <si>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</si>
  <si>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</si>
  <si>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</si>
  <si>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</si>
  <si>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</si>
  <si>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</si>
  <si>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</si>
  <si>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</si>
  <si>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</si>
  <si>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</si>
  <si>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</si>
  <si>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</si>
  <si>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</si>
  <si>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</si>
  <si>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</si>
  <si>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</si>
  <si>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</si>
  <si>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</si>
  <si>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</si>
  <si>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</si>
  <si>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</si>
  <si>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</si>
  <si>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</si>
  <si>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</si>
  <si>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</si>
  <si>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</si>
  <si>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</si>
  <si>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</si>
  <si>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</si>
  <si>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</si>
  <si>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</si>
  <si>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</si>
  <si>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</si>
  <si>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</si>
  <si>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</si>
  <si>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</si>
  <si>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</si>
  <si>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</si>
  <si>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</si>
  <si>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</si>
  <si>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</si>
  <si>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</si>
  <si>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</si>
  <si>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</si>
  <si>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</si>
  <si>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</si>
  <si>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</si>
  <si>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</si>
  <si>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</si>
  <si>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</si>
  <si>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</si>
  <si>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</si>
  <si>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</si>
  <si>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</si>
  <si>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</si>
  <si>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</si>
  <si>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</si>
  <si>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</si>
  <si>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</si>
  <si>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</si>
  <si>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</si>
  <si>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</si>
  <si>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</si>
  <si>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</si>
  <si>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</si>
  <si>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</si>
  <si>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</si>
  <si>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</si>
  <si>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</si>
  <si>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</si>
  <si>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</si>
  <si>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</si>
  <si>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</si>
  <si>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</si>
  <si>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</si>
  <si>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</si>
  <si>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</si>
  <si>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</si>
  <si>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</si>
  <si>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</si>
  <si>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</si>
  <si>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</si>
  <si>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</si>
  <si>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</si>
  <si>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</si>
  <si>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</si>
  <si>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</si>
  <si>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</si>
  <si>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</si>
  <si>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</si>
  <si>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</si>
  <si>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</si>
  <si>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</si>
  <si>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</si>
  <si>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</si>
  <si>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</si>
  <si>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</si>
  <si>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</si>
  <si>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</si>
  <si>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</si>
  <si>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</si>
  <si>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</si>
  <si>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</si>
  <si>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</si>
  <si>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</si>
  <si>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</si>
  <si>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</si>
  <si>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</si>
  <si>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</si>
  <si>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</si>
  <si>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</si>
  <si>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</si>
  <si>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</si>
  <si>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</si>
  <si>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</si>
  <si>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</si>
  <si>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</si>
  <si>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</si>
  <si>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</si>
  <si>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</si>
  <si>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</si>
  <si>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</si>
  <si>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</si>
  <si>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</si>
  <si>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</si>
  <si>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</si>
  <si>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</si>
  <si>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</si>
  <si>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</si>
  <si>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</si>
  <si>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</si>
  <si>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</si>
  <si>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</si>
  <si>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</si>
  <si>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</si>
  <si>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</si>
  <si>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</si>
  <si>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</si>
  <si>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</si>
  <si>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</si>
  <si>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</si>
  <si>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</si>
  <si>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</si>
  <si>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</si>
  <si>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</si>
  <si>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</si>
  <si>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</si>
  <si>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</si>
  <si>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</si>
  <si>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</si>
  <si>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</si>
  <si>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</si>
  <si>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</si>
  <si>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</si>
  <si>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</si>
  <si>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</si>
  <si>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</si>
  <si>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</si>
  <si>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</si>
  <si>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</si>
  <si>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</si>
  <si>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</si>
  <si>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</si>
  <si>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</si>
  <si>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</si>
  <si>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</si>
  <si>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</si>
  <si>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</si>
  <si>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</si>
  <si>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</si>
  <si>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</si>
  <si>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</si>
  <si>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</si>
  <si>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</si>
  <si>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</si>
  <si>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</si>
  <si>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</si>
  <si>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</si>
  <si>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</si>
  <si>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</si>
  <si>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</si>
  <si>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</si>
  <si>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</si>
  <si>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</si>
  <si>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</si>
  <si>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</si>
  <si>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</si>
  <si>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</si>
  <si>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</si>
  <si>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</si>
  <si>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</si>
  <si>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</si>
  <si>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</si>
  <si>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</si>
  <si>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</si>
  <si>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</si>
  <si>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</si>
  <si>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</si>
  <si>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</si>
  <si>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</si>
  <si>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</si>
  <si>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</si>
  <si>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</si>
  <si>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</si>
  <si>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</si>
  <si>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</si>
  <si>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</si>
  <si>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</si>
  <si>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</si>
  <si>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</si>
  <si>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</si>
  <si>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</si>
  <si>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</si>
  <si>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</si>
  <si>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</si>
  <si>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</si>
  <si>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</si>
  <si>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</si>
  <si>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</si>
  <si>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</si>
  <si>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</si>
  <si>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</si>
  <si>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</si>
  <si>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</si>
  <si>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</si>
  <si>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</si>
  <si>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</si>
  <si>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</si>
  <si>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</si>
  <si>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</si>
  <si>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</si>
  <si>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</si>
  <si>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</si>
  <si>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</si>
  <si>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</si>
  <si>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</si>
  <si>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</si>
  <si>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</si>
  <si>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</si>
  <si>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</si>
  <si>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</si>
  <si>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</si>
  <si>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</si>
  <si>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</si>
  <si>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</si>
  <si>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</si>
  <si>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</si>
  <si>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</si>
  <si>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</si>
  <si>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</si>
  <si>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</si>
  <si>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</si>
  <si>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</si>
  <si>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</si>
  <si>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</si>
  <si>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</si>
  <si>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</si>
  <si>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</si>
  <si>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</si>
  <si>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</si>
  <si>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</si>
  <si>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</si>
  <si>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</si>
  <si>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</si>
  <si>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</si>
  <si>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</si>
  <si>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</si>
  <si>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</si>
  <si>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</si>
  <si>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</si>
  <si>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</si>
  <si>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</si>
  <si>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</si>
  <si>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</si>
  <si>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</si>
  <si>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</si>
  <si>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</si>
  <si>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</si>
  <si>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</si>
  <si>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</si>
  <si>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</si>
  <si>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</si>
  <si>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</si>
  <si>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</si>
  <si>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</si>
  <si>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</si>
  <si>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</si>
  <si>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</si>
  <si>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</si>
  <si>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</si>
  <si>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</si>
  <si>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</si>
  <si>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</si>
  <si>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</si>
  <si>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</si>
  <si>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</si>
  <si>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</si>
  <si>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</si>
  <si>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</si>
  <si>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</si>
  <si>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</si>
  <si>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</si>
  <si>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</si>
  <si>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</si>
  <si>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</si>
  <si>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</si>
  <si>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</si>
  <si>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</si>
  <si>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</si>
  <si>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</si>
  <si>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</si>
  <si>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</si>
  <si>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</si>
  <si>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</si>
  <si>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</si>
  <si>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</si>
  <si>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</si>
  <si>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</si>
  <si>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</si>
  <si>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</si>
  <si>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</si>
  <si>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</si>
  <si>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</si>
  <si>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</si>
  <si>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</si>
  <si>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</si>
  <si>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</si>
  <si>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</si>
  <si>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</si>
  <si>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</si>
  <si>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</si>
  <si>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</si>
  <si>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</si>
  <si>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</si>
  <si>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</si>
  <si>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</si>
  <si>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</si>
  <si>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</si>
  <si>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</si>
  <si>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</si>
  <si>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</si>
  <si>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</si>
  <si>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</si>
  <si>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</si>
  <si>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</si>
  <si>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</si>
  <si>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</si>
  <si>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</si>
  <si>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</si>
  <si>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</si>
  <si>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</si>
  <si>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</si>
  <si>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</si>
  <si>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</si>
  <si>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</si>
  <si>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</si>
  <si>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</si>
  <si>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</si>
  <si>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</si>
  <si>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</si>
  <si>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</si>
  <si>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</si>
  <si>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</si>
  <si>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</si>
  <si>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</si>
  <si>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</si>
  <si>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</si>
  <si>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</si>
  <si>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</si>
  <si>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</si>
  <si>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</si>
  <si>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</si>
  <si>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</si>
  <si>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</si>
  <si>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</si>
  <si>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</si>
  <si>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</si>
  <si>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</si>
  <si>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</si>
  <si>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</si>
  <si>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</si>
  <si>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</si>
  <si>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</si>
  <si>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</si>
  <si>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</si>
  <si>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</si>
  <si>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</si>
  <si>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</si>
  <si>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</si>
  <si>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</si>
  <si>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</si>
  <si>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</si>
  <si>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</si>
  <si>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</si>
  <si>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</si>
  <si>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</si>
  <si>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</si>
  <si>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</si>
  <si>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</si>
  <si>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</si>
  <si>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</si>
  <si>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</si>
  <si>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</si>
  <si>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</si>
  <si>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</si>
  <si>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</si>
  <si>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</si>
  <si>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</si>
  <si>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</si>
  <si>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</si>
  <si>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</si>
  <si>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</si>
  <si>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</si>
  <si>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</si>
  <si>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</si>
  <si>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</si>
  <si>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</si>
  <si>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</si>
  <si>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</si>
  <si>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</si>
  <si>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</si>
  <si>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</si>
  <si>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</si>
  <si>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</si>
  <si>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</si>
  <si>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</si>
  <si>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</si>
  <si>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</si>
  <si>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</si>
  <si>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</si>
  <si>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</si>
  <si>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</si>
  <si>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</si>
  <si>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</si>
  <si>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</si>
  <si>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</si>
  <si>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</si>
  <si>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</si>
  <si>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</si>
  <si>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</si>
  <si>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</si>
  <si>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</si>
  <si>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</si>
  <si>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</si>
  <si>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</si>
  <si>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</si>
  <si>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</si>
  <si>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</si>
  <si>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</si>
  <si>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</si>
  <si>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</si>
  <si>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</si>
  <si>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</si>
  <si>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</si>
  <si>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</si>
  <si>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</si>
  <si>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</si>
  <si>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</si>
  <si>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</si>
  <si>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</si>
  <si>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</si>
  <si>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</si>
  <si>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</si>
  <si>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</si>
  <si>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</si>
  <si>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</si>
  <si>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</si>
  <si>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</si>
  <si>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</si>
  <si>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</si>
  <si>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</si>
  <si>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</si>
  <si>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</si>
  <si>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</si>
  <si>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</si>
  <si>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</si>
  <si>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</si>
  <si>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</si>
  <si>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</si>
  <si>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</si>
  <si>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</si>
  <si>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</si>
  <si>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</si>
  <si>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</si>
  <si>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</si>
  <si>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</si>
  <si>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</si>
  <si>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</si>
  <si>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</si>
  <si>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</si>
  <si>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</si>
  <si>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</si>
  <si>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</si>
  <si>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</si>
  <si>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</si>
  <si>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</si>
  <si>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</si>
  <si>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</si>
  <si>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</si>
  <si>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</si>
  <si>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</si>
  <si>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</si>
  <si>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</si>
  <si>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</si>
  <si>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</si>
  <si>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</si>
  <si>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</si>
  <si>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</si>
  <si>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</si>
  <si>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</si>
  <si>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</si>
  <si>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</si>
  <si>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</si>
  <si>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</si>
  <si>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</si>
  <si>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</si>
  <si>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</si>
  <si>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</si>
  <si>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</si>
  <si>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</si>
  <si>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</si>
  <si>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</si>
  <si>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</si>
  <si>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</si>
  <si>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</si>
  <si>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</si>
  <si>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</si>
  <si>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</si>
  <si>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</si>
  <si>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</si>
  <si>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</si>
  <si>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</si>
  <si>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</si>
  <si>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</si>
  <si>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</si>
  <si>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</si>
  <si>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</si>
  <si>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</si>
  <si>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</si>
  <si>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</si>
  <si>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</si>
  <si>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</si>
  <si>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</si>
  <si>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</si>
  <si>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</si>
  <si>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</si>
  <si>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</si>
  <si>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</si>
  <si>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</si>
  <si>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</si>
  <si>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</si>
  <si>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</si>
  <si>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</si>
  <si>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</si>
  <si>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</si>
  <si>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</si>
  <si>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</si>
  <si>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</si>
  <si>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</si>
  <si>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</si>
  <si>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</si>
  <si>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</si>
  <si>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</si>
  <si>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</si>
  <si>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</si>
  <si>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</si>
  <si>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</si>
  <si>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</si>
  <si>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</si>
  <si>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</si>
  <si>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</si>
  <si>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</si>
  <si>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</si>
  <si>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</si>
  <si>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</si>
  <si>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</si>
  <si>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</si>
  <si>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</si>
  <si>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</si>
  <si>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</si>
  <si>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</si>
  <si>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</si>
  <si>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</si>
  <si>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</si>
  <si>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</si>
  <si>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</si>
  <si>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</si>
  <si>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</si>
  <si>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</si>
  <si>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</si>
  <si>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</si>
  <si>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</si>
  <si>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</si>
  <si>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</si>
  <si>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</si>
  <si>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</si>
  <si>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</si>
  <si>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</si>
  <si>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</si>
  <si>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</si>
  <si>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</si>
  <si>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</si>
  <si>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</si>
  <si>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</si>
  <si>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</si>
  <si>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</si>
  <si>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</si>
  <si>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</si>
  <si>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</si>
  <si>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</si>
  <si>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</si>
  <si>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</si>
  <si>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</si>
  <si>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</si>
  <si>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</si>
  <si>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</si>
  <si>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</si>
  <si>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</si>
  <si>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</si>
  <si>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</si>
  <si>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</si>
  <si>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</si>
  <si>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</si>
  <si>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</si>
  <si>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</si>
  <si>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</si>
  <si>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</si>
  <si>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</si>
  <si>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</si>
  <si>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</si>
  <si>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</si>
  <si>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</si>
  <si>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</si>
  <si>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</si>
  <si>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</si>
  <si>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</si>
  <si>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</si>
  <si>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</si>
  <si>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</si>
  <si>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</si>
  <si>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</si>
  <si>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</si>
  <si>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</si>
  <si>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</si>
  <si>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</si>
  <si>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</si>
  <si>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</si>
  <si>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</si>
  <si>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</si>
  <si>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</si>
  <si>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</si>
  <si>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</si>
  <si>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</si>
  <si>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</si>
  <si>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</si>
  <si>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</si>
  <si>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</si>
  <si>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</si>
  <si>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</si>
  <si>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</si>
  <si>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</si>
  <si>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</si>
  <si>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</si>
  <si>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</si>
  <si>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</si>
  <si>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</si>
  <si>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</si>
  <si>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</si>
  <si>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</si>
  <si>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</si>
  <si>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</si>
  <si>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</si>
  <si>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</si>
  <si>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</si>
  <si>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</si>
  <si>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</si>
  <si>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</si>
  <si>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</si>
  <si>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</si>
  <si>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</si>
  <si>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</si>
  <si>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</si>
  <si>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</si>
  <si>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</si>
  <si>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</si>
  <si>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</si>
  <si>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</si>
  <si>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</si>
  <si>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</si>
  <si>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</si>
  <si>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</si>
  <si>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</si>
  <si>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</si>
  <si>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</si>
  <si>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</si>
  <si>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</si>
  <si>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</si>
  <si>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</si>
  <si>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</si>
  <si>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</si>
  <si>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</si>
  <si>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</si>
  <si>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</si>
  <si>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</si>
  <si>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</si>
  <si>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</si>
  <si>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</si>
  <si>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</si>
  <si>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</si>
  <si>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</si>
  <si>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</si>
  <si>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</si>
  <si>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</si>
  <si>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</si>
  <si>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</si>
  <si>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</si>
  <si>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</si>
  <si>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</si>
  <si>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</si>
  <si>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</si>
  <si>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</si>
  <si>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</si>
  <si>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</si>
  <si>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</si>
  <si>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</si>
  <si>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</si>
  <si>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</si>
  <si>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</si>
  <si>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</si>
  <si>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</si>
  <si>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</si>
  <si>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</si>
  <si>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</si>
  <si>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</si>
  <si>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</si>
  <si>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</si>
  <si>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</si>
  <si>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</si>
  <si>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</si>
  <si>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</si>
  <si>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</si>
  <si>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</si>
  <si>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</si>
  <si>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</si>
  <si>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</si>
  <si>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</si>
  <si>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</si>
  <si>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</si>
  <si>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</si>
  <si>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</si>
  <si>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</si>
  <si>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</si>
  <si>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</si>
  <si>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</si>
  <si>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</si>
  <si>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</si>
  <si>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</si>
  <si>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</si>
  <si>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</si>
  <si>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</si>
  <si>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</si>
  <si>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</si>
  <si>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</si>
  <si>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</si>
  <si>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</si>
  <si>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</si>
  <si>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</si>
  <si>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</si>
  <si>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</si>
  <si>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</si>
  <si>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</si>
  <si>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</si>
  <si>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</si>
  <si>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</si>
  <si>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</si>
  <si>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</si>
  <si>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</si>
  <si>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</si>
  <si>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</si>
  <si>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</si>
  <si>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</si>
  <si>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</si>
  <si>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</si>
  <si>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</si>
  <si>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</si>
  <si>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</si>
  <si>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</si>
  <si>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</si>
  <si>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</si>
  <si>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</si>
  <si>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</si>
  <si>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</si>
  <si>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</si>
  <si>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</si>
  <si>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</si>
  <si>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</si>
  <si>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</si>
  <si>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</si>
  <si>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</si>
  <si>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</si>
  <si>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</si>
  <si>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</si>
  <si>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</si>
  <si>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</si>
  <si>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</si>
  <si>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</si>
  <si>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</si>
  <si>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</si>
  <si>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</si>
  <si>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</si>
  <si>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</si>
  <si>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</si>
  <si>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</si>
  <si>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</si>
  <si>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</si>
  <si>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</si>
  <si>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</si>
  <si>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</si>
  <si>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</si>
  <si>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</si>
  <si>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</si>
  <si>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</si>
  <si>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</si>
  <si>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</si>
  <si>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</si>
  <si>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</si>
  <si>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</si>
  <si>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</si>
  <si>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</si>
  <si>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</si>
  <si>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</si>
  <si>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</si>
  <si>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</si>
  <si>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</si>
  <si>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</si>
  <si>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</si>
  <si>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</si>
  <si>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</si>
  <si>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</si>
  <si>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</si>
  <si>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</si>
  <si>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</si>
  <si>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</si>
  <si>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</si>
  <si>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</si>
  <si>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</si>
  <si>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</si>
  <si>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</si>
  <si>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</si>
  <si>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</si>
  <si>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</si>
  <si>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</si>
  <si>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</si>
  <si>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</si>
  <si>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</si>
  <si>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</si>
  <si>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</si>
  <si>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</si>
  <si>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</si>
  <si>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</si>
  <si>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</si>
  <si>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</si>
  <si>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</si>
  <si>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</si>
  <si>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</si>
  <si>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</si>
  <si>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</si>
  <si>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</si>
  <si>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</si>
  <si>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</si>
  <si>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</si>
  <si>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</si>
  <si>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</si>
  <si>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</si>
  <si>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</si>
  <si>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</si>
  <si>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</si>
  <si>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</si>
  <si>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</si>
  <si>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</si>
  <si>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</si>
  <si>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</si>
  <si>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</si>
  <si>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</si>
  <si>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</si>
  <si>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</si>
  <si>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</si>
  <si>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</si>
  <si>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</si>
  <si>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</si>
  <si>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</si>
  <si>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</si>
  <si>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</si>
  <si>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</si>
  <si>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</si>
  <si>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</si>
  <si>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</si>
  <si>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</si>
  <si>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</si>
  <si>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</si>
  <si>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</si>
  <si>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</si>
  <si>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</si>
  <si>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</si>
  <si>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</si>
  <si>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</si>
  <si>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</si>
  <si>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</si>
  <si>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</si>
  <si>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</si>
  <si>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</si>
  <si>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</si>
  <si>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</si>
  <si>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</si>
  <si>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</si>
  <si>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</si>
  <si>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</si>
  <si>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</si>
  <si>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</si>
  <si>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</si>
  <si>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</si>
  <si>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</si>
  <si>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</si>
  <si>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</si>
  <si>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</si>
  <si>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</si>
  <si>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</si>
  <si>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</si>
  <si>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</si>
  <si>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</si>
  <si>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</si>
  <si>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</si>
  <si>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</si>
  <si>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</si>
  <si>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</si>
  <si>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</si>
  <si>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</si>
  <si>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</si>
  <si>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</si>
  <si>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</si>
  <si>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</si>
  <si>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</si>
  <si>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</si>
  <si>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</si>
  <si>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</si>
  <si>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</si>
  <si>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</si>
  <si>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</si>
  <si>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</si>
  <si>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</si>
  <si>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</si>
  <si>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</si>
  <si>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</si>
  <si>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</si>
  <si>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</si>
  <si>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</si>
  <si>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</si>
  <si>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</si>
  <si>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</si>
  <si>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</si>
  <si>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</si>
  <si>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</si>
  <si>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</si>
  <si>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</si>
  <si>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</si>
  <si>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</si>
  <si>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</si>
  <si>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</si>
  <si>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</si>
  <si>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</si>
  <si>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</si>
  <si>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</si>
  <si>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</si>
  <si>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</si>
  <si>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</si>
  <si>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</si>
  <si>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</si>
  <si>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</si>
  <si>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</si>
  <si>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</si>
  <si>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</si>
  <si>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</si>
  <si>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</si>
  <si>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</si>
  <si>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</si>
  <si>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</si>
  <si>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</si>
  <si>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</si>
  <si>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</si>
  <si>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</si>
  <si>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</si>
  <si>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</si>
  <si>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</si>
  <si>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</si>
  <si>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</si>
  <si>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</si>
  <si>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</si>
  <si>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</si>
  <si>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</si>
  <si>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</si>
  <si>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</si>
  <si>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</si>
  <si>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</si>
  <si>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</si>
  <si>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</si>
  <si>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</si>
  <si>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</si>
  <si>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</si>
  <si>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</si>
  <si>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</si>
  <si>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</si>
  <si>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</si>
  <si>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</si>
  <si>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</si>
  <si>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</si>
  <si>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</si>
  <si>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</si>
  <si>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</si>
  <si>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</si>
  <si>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</si>
  <si>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</si>
  <si>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</si>
  <si>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</si>
  <si>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</si>
  <si>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</si>
  <si>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</si>
  <si>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</si>
  <si>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</si>
  <si>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</si>
  <si>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</si>
  <si>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</si>
  <si>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</si>
  <si>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</si>
  <si>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</si>
  <si>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</si>
  <si>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</si>
  <si>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</si>
  <si>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</si>
  <si>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</si>
  <si>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</si>
  <si>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</si>
  <si>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</si>
  <si>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</si>
  <si>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</si>
  <si>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</si>
  <si>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</si>
  <si>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</si>
  <si>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</si>
  <si>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</si>
  <si>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</si>
  <si>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</si>
  <si>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</si>
  <si>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</si>
  <si>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</si>
  <si>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</si>
  <si>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</si>
  <si>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</si>
  <si>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</si>
  <si>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</si>
  <si>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</si>
  <si>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</si>
  <si>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</si>
  <si>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</si>
  <si>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</si>
  <si>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</si>
  <si>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</si>
  <si>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</si>
  <si>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</si>
  <si>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</si>
  <si>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</si>
  <si>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</si>
  <si>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</si>
  <si>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</si>
  <si>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</si>
  <si>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</si>
  <si>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</si>
  <si>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</si>
  <si>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</si>
  <si>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</si>
  <si>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</si>
  <si>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</si>
  <si>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</si>
  <si>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</si>
  <si>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</si>
  <si>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</si>
  <si>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</si>
  <si>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</si>
  <si>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</si>
  <si>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</si>
  <si>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</si>
  <si>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</si>
  <si>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</si>
  <si>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</si>
  <si>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</si>
  <si>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</si>
  <si>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</si>
  <si>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</si>
  <si>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</si>
  <si>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</si>
  <si>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</si>
  <si>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</si>
  <si>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</si>
  <si>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</si>
  <si>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</si>
  <si>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</si>
  <si>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</si>
  <si>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</si>
  <si>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</si>
  <si>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</si>
  <si>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</si>
  <si>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</si>
  <si>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</si>
  <si>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</si>
  <si>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</si>
  <si>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</si>
  <si>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</si>
  <si>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</si>
  <si>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</si>
  <si>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</si>
  <si>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</si>
  <si>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</si>
  <si>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</si>
  <si>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</si>
  <si>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</si>
  <si>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</si>
  <si>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</si>
  <si>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</si>
  <si>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</si>
  <si>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</si>
  <si>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</si>
  <si>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</si>
  <si>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</si>
  <si>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</si>
  <si>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</si>
  <si>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</si>
  <si>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</si>
  <si>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</si>
  <si>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</si>
  <si>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</si>
  <si>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</si>
  <si>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</si>
  <si>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</si>
  <si>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</si>
  <si>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</si>
  <si>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</si>
  <si>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</si>
  <si>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</si>
  <si>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</si>
  <si>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</si>
  <si>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</si>
  <si>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</si>
  <si>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</si>
  <si>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</si>
  <si>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</si>
  <si>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</si>
  <si>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</si>
  <si>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</si>
  <si>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</si>
  <si>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</si>
  <si>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</si>
  <si>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</si>
  <si>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</si>
  <si>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</si>
  <si>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</si>
  <si>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</si>
  <si>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</si>
  <si>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</si>
  <si>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</si>
  <si>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</si>
  <si>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</si>
  <si>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</si>
  <si>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</si>
  <si>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</si>
  <si>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</si>
  <si>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</si>
  <si>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</si>
  <si>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</si>
  <si>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</si>
  <si>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</si>
  <si>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</si>
  <si>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</si>
  <si>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</si>
  <si>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</si>
  <si>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</si>
  <si>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</si>
  <si>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</si>
  <si>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</si>
  <si>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</si>
  <si>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</si>
  <si>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</si>
  <si>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</si>
  <si>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</si>
  <si>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</si>
  <si>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</si>
  <si>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</si>
  <si>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</si>
  <si>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</si>
  <si>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</si>
  <si>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</si>
  <si>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</si>
  <si>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</si>
  <si>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</si>
  <si>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</si>
  <si>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</si>
  <si>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</si>
  <si>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</si>
  <si>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</si>
  <si>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</si>
  <si>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</si>
  <si>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</si>
  <si>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</si>
  <si>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</si>
  <si>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</si>
  <si>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</si>
  <si>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</si>
  <si>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</si>
  <si>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</si>
  <si>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</si>
  <si>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</si>
  <si>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</si>
  <si>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</si>
  <si>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</si>
  <si>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</si>
  <si>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</si>
  <si>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</si>
  <si>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</si>
  <si>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</si>
  <si>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</si>
  <si>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</si>
  <si>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</si>
  <si>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</si>
  <si>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</si>
  <si>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</si>
  <si>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</si>
  <si>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</si>
  <si>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</si>
  <si>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</si>
  <si>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</si>
  <si>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</si>
  <si>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</si>
  <si>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</si>
  <si>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</si>
  <si>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</si>
  <si>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</si>
  <si>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</si>
  <si>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</si>
  <si>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</si>
  <si>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</si>
  <si>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</si>
  <si>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</si>
  <si>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</si>
  <si>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</si>
  <si>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</si>
  <si>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</si>
  <si>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</si>
  <si>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</si>
  <si>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</si>
  <si>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</si>
  <si>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</si>
  <si>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</si>
  <si>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</si>
  <si>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</si>
  <si>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</si>
  <si>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</si>
  <si>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</si>
  <si>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</si>
  <si>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</si>
  <si>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</si>
  <si>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</si>
  <si>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</si>
  <si>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</si>
  <si>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</si>
  <si>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</si>
  <si>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</si>
  <si>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</si>
  <si>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</si>
  <si>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</si>
  <si>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</si>
  <si>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</si>
  <si>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</si>
  <si>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</si>
  <si>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</si>
  <si>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</si>
  <si>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</si>
  <si>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</si>
  <si>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</si>
  <si>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</si>
  <si>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</si>
  <si>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</si>
  <si>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</si>
  <si>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</si>
  <si>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</si>
  <si>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</si>
  <si>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</si>
  <si>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</si>
  <si>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</si>
  <si>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</si>
  <si>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</si>
  <si>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</si>
  <si>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</si>
  <si>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</si>
  <si>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</si>
  <si>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</si>
  <si>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</si>
  <si>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</si>
  <si>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</si>
  <si>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</si>
  <si>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</si>
  <si>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</si>
  <si>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</si>
  <si>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</si>
  <si>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</si>
  <si>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</si>
  <si>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</si>
  <si>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</si>
  <si>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</si>
  <si>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</si>
  <si>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</si>
  <si>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</si>
  <si>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</si>
  <si>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</si>
  <si>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</si>
  <si>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</si>
  <si>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</si>
  <si>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</si>
  <si>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</si>
  <si>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</si>
  <si>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</si>
  <si>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</si>
  <si>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</si>
  <si>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</si>
  <si>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</si>
  <si>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</si>
  <si>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</si>
  <si>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</si>
  <si>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</si>
  <si>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</si>
  <si>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</si>
  <si>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</si>
  <si>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</si>
  <si>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</si>
  <si>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</si>
  <si>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</si>
  <si>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</si>
  <si>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</si>
  <si>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</si>
  <si>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</si>
  <si>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</si>
  <si>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</si>
  <si>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</si>
  <si>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</si>
  <si>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</si>
  <si>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</si>
  <si>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</si>
  <si>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</si>
  <si>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</si>
  <si>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</si>
  <si>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</si>
  <si>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</si>
  <si>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</si>
  <si>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</si>
  <si>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</si>
  <si>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</si>
  <si>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</si>
  <si>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</si>
  <si>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</si>
  <si>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</si>
  <si>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</si>
  <si>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</si>
  <si>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</si>
  <si>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</si>
  <si>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</si>
  <si>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</si>
  <si>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</si>
  <si>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</si>
  <si>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</si>
  <si>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</si>
  <si>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</si>
  <si>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</si>
  <si>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</si>
  <si>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</si>
  <si>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</si>
  <si>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</si>
  <si>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</si>
  <si>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</si>
  <si>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</si>
  <si>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</si>
  <si>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</si>
  <si>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</si>
  <si>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</si>
  <si>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</si>
  <si>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</si>
  <si>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</si>
  <si>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</si>
  <si>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</si>
  <si>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</si>
  <si>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</si>
  <si>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</si>
  <si>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</si>
  <si>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</si>
  <si>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</si>
  <si>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</si>
  <si>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</si>
  <si>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</si>
  <si>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</si>
  <si>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</si>
  <si>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</si>
  <si>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</si>
  <si>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</si>
  <si>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</si>
  <si>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</si>
  <si>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</si>
  <si>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</si>
  <si>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</si>
  <si>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</si>
  <si>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</si>
  <si>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</si>
  <si>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</si>
  <si>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</si>
  <si>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</si>
  <si>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</si>
  <si>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</si>
  <si>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</si>
  <si>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</si>
  <si>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</si>
  <si>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</si>
  <si>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</si>
  <si>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</si>
  <si>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</si>
  <si>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</si>
  <si>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</si>
  <si>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</si>
  <si>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</si>
  <si>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</si>
  <si>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</si>
  <si>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</si>
  <si>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</si>
  <si>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</si>
  <si>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</si>
  <si>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</si>
  <si>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</si>
  <si>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</si>
  <si>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</si>
  <si>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</si>
  <si>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</si>
  <si>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</si>
  <si>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</si>
  <si>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</si>
  <si>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</si>
  <si>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</si>
  <si>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</si>
  <si>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</si>
  <si>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</si>
  <si>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</si>
  <si>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</si>
  <si>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</si>
  <si>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</si>
  <si>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</si>
  <si>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</si>
  <si>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</si>
  <si>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</si>
  <si>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</si>
  <si>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</si>
  <si>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</si>
  <si>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</si>
  <si>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</si>
  <si>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</si>
  <si>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</si>
  <si>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</si>
  <si>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</si>
  <si>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</si>
  <si>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</si>
  <si>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</si>
  <si>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</si>
  <si>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</si>
  <si>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</si>
  <si>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</si>
  <si>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</si>
  <si>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</si>
  <si>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</si>
  <si>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</si>
  <si>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</si>
  <si>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</si>
  <si>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</si>
  <si>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</si>
  <si>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</si>
  <si>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</si>
  <si>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</si>
  <si>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</si>
  <si>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</si>
  <si>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</si>
  <si>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</si>
  <si>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</si>
  <si>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</si>
  <si>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</si>
  <si>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</si>
  <si>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</si>
  <si>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</si>
  <si>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</si>
  <si>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</si>
  <si>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</si>
  <si>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</si>
  <si>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</si>
  <si>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</si>
  <si>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</si>
  <si>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</si>
  <si>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</si>
  <si>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</si>
  <si>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</si>
  <si>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</si>
  <si>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</si>
  <si>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</si>
  <si>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</si>
  <si>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</si>
  <si>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</si>
  <si>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</si>
  <si>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</si>
  <si>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</si>
  <si>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</si>
  <si>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</si>
  <si>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</si>
  <si>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</si>
  <si>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</si>
  <si>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</si>
  <si>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</si>
  <si>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</si>
  <si>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</si>
  <si>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</si>
  <si>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</si>
  <si>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</si>
  <si>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</si>
  <si>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</si>
  <si>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</si>
  <si>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</si>
  <si>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</si>
  <si>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</si>
  <si>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</si>
  <si>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</si>
  <si>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</si>
  <si>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</si>
  <si>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</si>
  <si>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</si>
  <si>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</si>
  <si>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</si>
  <si>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</si>
  <si>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</si>
  <si>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</si>
  <si>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</si>
  <si>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</si>
  <si>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</si>
  <si>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</si>
  <si>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</si>
  <si>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</si>
  <si>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</si>
  <si>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</si>
  <si>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</si>
  <si>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</si>
  <si>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</si>
  <si>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</si>
  <si>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</si>
  <si>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</si>
  <si>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</si>
  <si>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</si>
  <si>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</si>
  <si>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</si>
  <si>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</si>
  <si>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</si>
  <si>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</si>
  <si>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</si>
  <si>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</si>
  <si>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</si>
  <si>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</si>
  <si>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</si>
  <si>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</si>
  <si>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</si>
  <si>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</si>
  <si>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</si>
  <si>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</si>
  <si>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</si>
  <si>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</si>
  <si>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</si>
  <si>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</si>
  <si>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</si>
  <si>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</si>
  <si>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</si>
  <si>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</si>
  <si>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</si>
  <si>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</si>
  <si>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</si>
  <si>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</si>
  <si>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</si>
  <si>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</si>
  <si>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</si>
  <si>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</si>
  <si>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</si>
  <si>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</si>
  <si>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</si>
  <si>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</si>
  <si>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</si>
  <si>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</si>
  <si>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</si>
  <si>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</si>
  <si>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</si>
  <si>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</si>
  <si>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</si>
  <si>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</si>
  <si>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</si>
  <si>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</si>
  <si>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</si>
  <si>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</si>
  <si>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</si>
  <si>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</si>
  <si>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</si>
  <si>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</si>
  <si>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</si>
  <si>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</si>
  <si>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</si>
  <si>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</si>
  <si>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</si>
  <si>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</si>
  <si>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</si>
  <si>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</si>
  <si>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</si>
  <si>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</si>
  <si>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</si>
  <si>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</si>
  <si>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</si>
  <si>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</si>
  <si>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</si>
  <si>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</si>
  <si>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</si>
  <si>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</si>
  <si>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</si>
  <si>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</si>
  <si>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</si>
  <si>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</si>
  <si>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</si>
  <si>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</si>
  <si>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</si>
  <si>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</si>
  <si>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</si>
  <si>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</si>
  <si>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</si>
  <si>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</si>
  <si>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</si>
  <si>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</si>
  <si>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</si>
  <si>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</si>
  <si>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</si>
  <si>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</si>
  <si>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</si>
  <si>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</si>
  <si>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</si>
  <si>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</si>
  <si>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</si>
  <si>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</si>
  <si>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</si>
  <si>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</si>
  <si>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</si>
  <si>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</si>
  <si>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</si>
  <si>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</si>
  <si>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</si>
  <si>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</si>
  <si>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</si>
  <si>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</si>
  <si>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</si>
  <si>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</si>
  <si>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</si>
  <si>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</si>
  <si>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</si>
  <si>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</si>
  <si>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</si>
  <si>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</si>
  <si>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</si>
  <si>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</si>
  <si>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</si>
  <si>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</si>
  <si>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</si>
  <si>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</si>
  <si>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</si>
  <si>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</si>
  <si>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</si>
  <si>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</si>
  <si>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</si>
  <si>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</si>
  <si>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</si>
  <si>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</si>
  <si>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</si>
  <si>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</si>
  <si>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</si>
  <si>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</si>
  <si>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</si>
  <si>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</si>
  <si>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</si>
  <si>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</si>
  <si>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</si>
  <si>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</si>
  <si>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</si>
  <si>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</si>
  <si>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</si>
  <si>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</si>
  <si>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</si>
  <si>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</si>
  <si>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</si>
  <si>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</si>
  <si>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</si>
  <si>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</si>
  <si>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</si>
  <si>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</si>
  <si>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</si>
  <si>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</si>
  <si>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</si>
  <si>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</si>
  <si>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</si>
  <si>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</si>
  <si>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</si>
  <si>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</si>
  <si>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</si>
  <si>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</si>
  <si>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</si>
  <si>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</si>
  <si>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</si>
  <si>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</si>
  <si>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</si>
  <si>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</si>
  <si>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</si>
  <si>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</si>
  <si>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</si>
  <si>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</si>
  <si>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</si>
  <si>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</si>
  <si>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</si>
  <si>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</si>
  <si>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</si>
  <si>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</si>
  <si>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</si>
  <si>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</si>
  <si>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</si>
  <si>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</si>
  <si>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</si>
  <si>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</si>
  <si>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</si>
  <si>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</si>
  <si>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</si>
  <si>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</si>
  <si>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</si>
  <si>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</si>
  <si>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</si>
  <si>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</si>
  <si>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</si>
  <si>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</si>
  <si>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</si>
  <si>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</si>
  <si>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</si>
  <si>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</si>
  <si>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</si>
  <si>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</si>
  <si>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</si>
  <si>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</si>
  <si>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</si>
  <si>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</si>
  <si>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</si>
  <si>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</si>
  <si>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</si>
  <si>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</si>
  <si>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</si>
  <si>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</si>
  <si>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</si>
  <si>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</si>
  <si>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</si>
  <si>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</si>
  <si>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</si>
  <si>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</si>
  <si>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</si>
  <si>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</si>
  <si>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</si>
  <si>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</si>
  <si>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</si>
  <si>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</si>
  <si>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</si>
  <si>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</si>
  <si>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</si>
  <si>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</si>
  <si>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</si>
  <si>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</si>
  <si>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</si>
  <si>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</si>
  <si>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</si>
  <si>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</si>
  <si>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</si>
  <si>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</si>
  <si>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</si>
  <si>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</si>
  <si>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</si>
  <si>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</si>
  <si>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</si>
  <si>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</si>
  <si>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</si>
  <si>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</si>
  <si>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</si>
  <si>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</si>
  <si>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</si>
  <si>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</si>
  <si>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</si>
  <si>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</si>
  <si>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</si>
  <si>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</si>
  <si>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</si>
  <si>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</si>
  <si>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</si>
  <si>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</si>
  <si>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</si>
  <si>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</si>
  <si>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</si>
  <si>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</si>
  <si>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</si>
  <si>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</si>
  <si>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</si>
  <si>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</si>
  <si>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</si>
  <si>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</si>
  <si>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</si>
  <si>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</si>
  <si>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</si>
  <si>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</si>
  <si>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</si>
  <si>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</si>
  <si>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</si>
  <si>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</si>
  <si>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</si>
  <si>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</si>
  <si>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</si>
  <si>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</si>
  <si>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</si>
  <si>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</si>
  <si>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</si>
  <si>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</si>
  <si>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</si>
  <si>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</si>
  <si>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</si>
  <si>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</si>
  <si>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</si>
  <si>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</si>
  <si>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</si>
  <si>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</si>
  <si>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</si>
  <si>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</si>
  <si>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</si>
  <si>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</si>
  <si>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</si>
  <si>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</si>
  <si>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</si>
  <si>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</si>
  <si>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</si>
  <si>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</si>
  <si>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</si>
  <si>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</si>
  <si>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</si>
  <si>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</si>
  <si>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</si>
  <si>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</si>
  <si>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</si>
  <si>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</si>
  <si>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</si>
  <si>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</si>
  <si>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</si>
  <si>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</si>
  <si>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</si>
  <si>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</si>
  <si>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</si>
  <si>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</si>
  <si>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</si>
  <si>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</si>
  <si>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</si>
  <si>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</si>
  <si>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</si>
  <si>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</si>
  <si>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</si>
  <si>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</si>
  <si>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</si>
  <si>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</si>
  <si>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</si>
  <si>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</si>
  <si>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</si>
  <si>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</si>
  <si>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</si>
  <si>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</si>
  <si>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</si>
  <si>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</si>
  <si>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</si>
  <si>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</si>
  <si>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</si>
  <si>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</si>
  <si>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</si>
  <si>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</si>
  <si>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</si>
  <si>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</si>
  <si>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</si>
  <si>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</si>
  <si>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</si>
  <si>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</si>
  <si>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</si>
  <si>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</si>
  <si>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</si>
  <si>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</si>
  <si>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</si>
  <si>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</si>
  <si>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</si>
  <si>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</si>
  <si>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</si>
  <si>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</si>
  <si>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</si>
  <si>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</si>
  <si>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</si>
  <si>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</si>
  <si>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</si>
  <si>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</si>
  <si>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</si>
  <si>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</si>
  <si>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</si>
  <si>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</si>
  <si>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</si>
  <si>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</si>
  <si>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</si>
  <si>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</si>
  <si>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</si>
  <si>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</si>
  <si>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</si>
  <si>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</si>
  <si>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</si>
  <si>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</si>
  <si>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</si>
  <si>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</si>
  <si>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</si>
  <si>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</si>
  <si>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</si>
  <si>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</si>
  <si>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</si>
  <si>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</si>
  <si>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</si>
  <si>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</si>
  <si>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</si>
  <si>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</si>
  <si>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</si>
  <si>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</si>
  <si>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</si>
  <si>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</si>
  <si>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</si>
  <si>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</si>
  <si>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</si>
  <si>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</si>
  <si>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</si>
  <si>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</si>
  <si>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</si>
  <si>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</si>
  <si>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</si>
  <si>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</si>
  <si>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</si>
  <si>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</si>
  <si>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</si>
  <si>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</si>
  <si>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</si>
  <si>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</si>
  <si>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</si>
  <si>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</si>
  <si>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</si>
  <si>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</si>
  <si>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</si>
  <si>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</si>
  <si>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</si>
  <si>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</si>
  <si>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</si>
  <si>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</si>
  <si>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</si>
  <si>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</si>
  <si>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</si>
  <si>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</si>
  <si>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</si>
  <si>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</si>
  <si>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</si>
  <si>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</si>
  <si>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</si>
  <si>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</si>
  <si>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</si>
  <si>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</si>
  <si>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</si>
  <si>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</si>
  <si>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</si>
  <si>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</si>
  <si>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</si>
  <si>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</si>
  <si>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</si>
  <si>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</si>
  <si>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</si>
  <si>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</si>
  <si>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</si>
  <si>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</si>
  <si>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</si>
  <si>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</si>
  <si>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</si>
  <si>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</si>
  <si>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</si>
  <si>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</si>
  <si>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</si>
  <si>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</si>
  <si>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</si>
  <si>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</si>
  <si>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</si>
  <si>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</si>
  <si>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</si>
  <si>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</si>
  <si>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</si>
  <si>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</si>
  <si>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</si>
  <si>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</si>
  <si>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</si>
  <si>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</si>
  <si>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</si>
  <si>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</si>
  <si>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</si>
  <si>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</si>
  <si>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</si>
  <si>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</si>
  <si>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</si>
  <si>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</si>
  <si>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</si>
  <si>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</si>
  <si>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</si>
  <si>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</si>
  <si>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</si>
  <si>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</si>
  <si>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</si>
  <si>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</si>
  <si>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</si>
  <si>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</si>
  <si>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</si>
  <si>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</si>
  <si>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</si>
  <si>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</si>
  <si>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</si>
  <si>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</si>
  <si>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</si>
  <si>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</si>
  <si>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</si>
  <si>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</si>
  <si>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</si>
  <si>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</si>
  <si>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</si>
  <si>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</si>
  <si>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</si>
  <si>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</si>
  <si>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</si>
  <si>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</si>
  <si>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</si>
  <si>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</si>
  <si>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</si>
  <si>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</si>
  <si>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</si>
  <si>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</si>
  <si>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</si>
  <si>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</si>
  <si>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</si>
  <si>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</si>
  <si>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</si>
  <si>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</si>
  <si>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</si>
  <si>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</si>
  <si>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</si>
  <si>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</si>
  <si>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</si>
  <si>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</si>
  <si>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</si>
  <si>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</si>
  <si>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</si>
  <si>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</si>
  <si>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</si>
  <si>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</si>
  <si>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</si>
  <si>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</si>
  <si>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</si>
  <si>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</si>
  <si>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</si>
  <si>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</si>
  <si>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</si>
  <si>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</si>
  <si>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</si>
  <si>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</si>
  <si>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</si>
  <si>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</si>
  <si>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</si>
  <si>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</si>
  <si>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</si>
  <si>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</si>
  <si>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</si>
  <si>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</si>
  <si>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</si>
  <si>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</si>
  <si>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</si>
  <si>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</si>
  <si>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</si>
  <si>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</si>
  <si>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</si>
  <si>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</si>
  <si>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</si>
  <si>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</si>
  <si>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</si>
  <si>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</si>
  <si>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</si>
  <si>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</si>
  <si>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</si>
  <si>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</si>
  <si>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</si>
  <si>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</si>
  <si>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</si>
  <si>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</si>
  <si>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</si>
  <si>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</si>
  <si>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</si>
  <si>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</si>
  <si>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</si>
  <si>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</si>
  <si>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</si>
  <si>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</si>
  <si>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</si>
  <si>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</si>
  <si>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</si>
  <si>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</si>
  <si>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</si>
  <si>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</si>
  <si>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</si>
  <si>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</si>
  <si>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</si>
  <si>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</si>
  <si>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</si>
  <si>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</si>
  <si>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</si>
  <si>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</si>
  <si>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</si>
  <si>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</si>
  <si>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</si>
  <si>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</si>
  <si>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</si>
  <si>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</si>
  <si>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</si>
  <si>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</si>
  <si>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</si>
  <si>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</si>
  <si>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</si>
  <si>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</si>
  <si>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</si>
  <si>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</si>
  <si>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</si>
  <si>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</si>
  <si>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</si>
  <si>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</si>
  <si>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</si>
  <si>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</si>
  <si>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</si>
  <si>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</si>
  <si>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</si>
  <si>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</si>
  <si>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</si>
  <si>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</si>
  <si>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</si>
  <si>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</si>
  <si>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</si>
  <si>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</si>
  <si>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</si>
  <si>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</si>
  <si>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</si>
  <si>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</si>
  <si>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</si>
  <si>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</si>
  <si>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</si>
  <si>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</si>
  <si>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</si>
  <si>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</si>
  <si>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</si>
  <si>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</si>
  <si>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</si>
  <si>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</si>
  <si>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</si>
  <si>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</si>
  <si>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</si>
  <si>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</si>
  <si>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</si>
  <si>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</si>
  <si>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</si>
  <si>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</si>
  <si>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</si>
  <si>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</si>
  <si>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</si>
  <si>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</si>
  <si>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</si>
  <si>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</si>
  <si>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</si>
  <si>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</si>
  <si>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</si>
  <si>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</si>
  <si>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</si>
  <si>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</si>
  <si>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</si>
  <si>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</si>
  <si>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</si>
  <si>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</si>
  <si>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</si>
  <si>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</si>
  <si>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</si>
  <si>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</si>
  <si>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</si>
  <si>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</si>
  <si>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</si>
  <si>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</si>
  <si>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</si>
  <si>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</si>
  <si>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</si>
  <si>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</si>
  <si>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</si>
  <si>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</si>
  <si>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</si>
  <si>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</si>
  <si>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</si>
  <si>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</si>
  <si>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</si>
  <si>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</si>
  <si>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</si>
  <si>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</si>
  <si>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</si>
  <si>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</si>
  <si>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</si>
  <si>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</si>
  <si>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</si>
  <si>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</si>
  <si>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</si>
  <si>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</si>
  <si>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</si>
  <si>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</si>
  <si>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</si>
  <si>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</si>
  <si>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</si>
  <si>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</si>
  <si>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</si>
  <si>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</si>
  <si>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</si>
  <si>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</si>
  <si>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</si>
  <si>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</si>
  <si>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</si>
  <si>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</si>
  <si>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</si>
  <si>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</si>
  <si>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</si>
  <si>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</si>
  <si>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</si>
  <si>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</si>
  <si>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</si>
  <si>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</si>
  <si>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</si>
  <si>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</si>
  <si>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</si>
  <si>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</si>
  <si>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</si>
  <si>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</si>
  <si>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</si>
  <si>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</si>
  <si>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</si>
  <si>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</si>
  <si>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</si>
  <si>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</si>
  <si>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</si>
  <si>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</si>
  <si>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</si>
  <si>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</si>
  <si>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</si>
  <si>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</si>
  <si>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</si>
  <si>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</si>
  <si>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</si>
  <si>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</si>
  <si>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</si>
  <si>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</si>
  <si>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</si>
  <si>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</si>
  <si>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</si>
  <si>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</si>
  <si>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</si>
  <si>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</si>
  <si>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</si>
  <si>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</si>
  <si>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</si>
  <si>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</si>
  <si>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</si>
  <si>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</si>
  <si>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</si>
  <si>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</si>
  <si>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</si>
  <si>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</si>
  <si>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</si>
  <si>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</si>
  <si>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</si>
  <si>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</si>
  <si>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</si>
  <si>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</si>
  <si>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</si>
  <si>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</si>
  <si>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</si>
  <si>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</si>
  <si>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</si>
  <si>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</si>
  <si>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</si>
  <si>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</si>
  <si>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</si>
  <si>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</si>
  <si>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</si>
  <si>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</si>
  <si>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</si>
  <si>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</si>
  <si>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</si>
  <si>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</si>
  <si>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</si>
  <si>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</si>
  <si>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</si>
  <si>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</si>
  <si>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</si>
  <si>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</si>
  <si>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</si>
  <si>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</si>
  <si>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</si>
  <si>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</si>
  <si>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</si>
  <si>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</si>
  <si>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</si>
  <si>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</si>
  <si>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</si>
  <si>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</si>
  <si>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</si>
  <si>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</si>
  <si>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</si>
  <si>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</si>
  <si>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</si>
  <si>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</si>
  <si>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</si>
  <si>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</si>
  <si>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</si>
  <si>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</si>
  <si>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</si>
  <si>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</si>
  <si>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</si>
  <si>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</si>
  <si>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</si>
  <si>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</si>
  <si>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</si>
  <si>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</si>
  <si>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</si>
  <si>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</si>
  <si>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</si>
  <si>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</si>
  <si>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</si>
  <si>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</si>
  <si>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</si>
  <si>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</si>
  <si>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</si>
  <si>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</si>
  <si>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</si>
  <si>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</si>
  <si>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</si>
  <si>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</si>
  <si>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</si>
  <si>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</si>
  <si>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</si>
  <si>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</si>
  <si>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</si>
  <si>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</si>
  <si>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</si>
  <si>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</si>
  <si>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</si>
  <si>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</si>
  <si>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</si>
  <si>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</si>
  <si>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</si>
  <si>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</si>
  <si>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</si>
  <si>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</si>
  <si>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</si>
  <si>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</si>
  <si>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</si>
  <si>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</si>
  <si>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</si>
  <si>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</si>
  <si>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</si>
  <si>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</si>
  <si>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</si>
  <si>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</si>
  <si>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</si>
  <si>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</si>
  <si>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</si>
  <si>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</si>
  <si>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</si>
  <si>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</si>
  <si>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</si>
  <si>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</si>
  <si>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</si>
  <si>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</si>
  <si>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</si>
  <si>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</si>
  <si>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</si>
  <si>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</si>
  <si>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</si>
  <si>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</si>
  <si>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</si>
  <si>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</si>
  <si>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</si>
  <si>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</si>
  <si>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</si>
  <si>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</si>
  <si>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</si>
  <si>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</si>
  <si>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</si>
  <si>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</si>
  <si>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</si>
  <si>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</si>
  <si>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</si>
  <si>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</si>
  <si>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</si>
  <si>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</si>
  <si>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</si>
  <si>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</si>
  <si>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</si>
  <si>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</si>
  <si>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</si>
  <si>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</si>
  <si>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</si>
  <si>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</si>
  <si>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</si>
  <si>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</si>
  <si>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</si>
  <si>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</si>
  <si>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</si>
  <si>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</si>
  <si>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</si>
  <si>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</si>
  <si>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</si>
  <si>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</si>
  <si>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</si>
  <si>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</si>
  <si>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</si>
  <si>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</si>
  <si>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</si>
  <si>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</si>
  <si>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</si>
  <si>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</si>
  <si>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</si>
  <si>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</si>
  <si>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</si>
  <si>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</si>
  <si>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</si>
  <si>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</si>
  <si>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</si>
  <si>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</si>
  <si>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</si>
  <si>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</si>
  <si>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</si>
  <si>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</si>
  <si>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</si>
  <si>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</si>
  <si>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</si>
  <si>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</si>
  <si>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</si>
  <si>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</si>
  <si>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</si>
  <si>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</si>
  <si>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</si>
  <si>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</si>
  <si>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</si>
  <si>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</si>
  <si>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</si>
  <si>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</si>
  <si>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</si>
  <si>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</si>
  <si>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</si>
  <si>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</si>
  <si>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</si>
  <si>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</si>
  <si>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</si>
  <si>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</si>
  <si>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</si>
  <si>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</si>
  <si>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</si>
  <si>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</si>
  <si>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</si>
  <si>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</si>
  <si>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</si>
  <si>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</si>
  <si>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</si>
  <si>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</si>
  <si>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</si>
  <si>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</si>
  <si>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</si>
  <si>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</si>
  <si>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</si>
  <si>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</si>
  <si>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</si>
  <si>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</si>
  <si>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</si>
  <si>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</si>
  <si>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</si>
  <si>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</si>
  <si>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</si>
  <si>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</si>
  <si>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</si>
  <si>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</si>
  <si>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</si>
  <si>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</si>
  <si>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</si>
  <si>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</si>
  <si>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</si>
  <si>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</si>
  <si>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</si>
  <si>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</si>
  <si>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</si>
  <si>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</si>
  <si>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</si>
  <si>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</si>
  <si>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</si>
  <si>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</si>
  <si>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</si>
  <si>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</si>
  <si>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</si>
  <si>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</si>
  <si>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</si>
  <si>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</si>
  <si>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</si>
  <si>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</si>
  <si>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</si>
  <si>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</si>
  <si>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</si>
  <si>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</si>
  <si>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</si>
  <si>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</si>
  <si>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</si>
  <si>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</si>
  <si>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</si>
  <si>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</si>
  <si>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</si>
  <si>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</si>
  <si>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</si>
  <si>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</si>
  <si>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</si>
  <si>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</si>
  <si>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</si>
  <si>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</si>
  <si>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</si>
  <si>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</si>
  <si>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</si>
  <si>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</si>
  <si>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</si>
  <si>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</si>
  <si>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</si>
  <si>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</si>
  <si>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</si>
  <si>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</si>
  <si>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</si>
  <si>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</si>
  <si>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</si>
  <si>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</si>
  <si>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</si>
  <si>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</si>
  <si>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</si>
  <si>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</si>
  <si>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</si>
  <si>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</si>
  <si>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</si>
  <si>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</si>
  <si>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</si>
  <si>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</si>
  <si>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</si>
  <si>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</si>
  <si>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</si>
  <si>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</si>
  <si>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</si>
  <si>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</si>
  <si>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</si>
  <si>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</si>
  <si>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</si>
  <si>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</si>
  <si>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</si>
  <si>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</si>
  <si>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</si>
  <si>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</si>
  <si>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</si>
  <si>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</si>
  <si>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</si>
  <si>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</si>
  <si>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</si>
  <si>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</si>
  <si>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</si>
  <si>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</si>
  <si>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</si>
  <si>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</si>
  <si>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</si>
  <si>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</si>
  <si>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</si>
  <si>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</si>
  <si>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</si>
  <si>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</si>
  <si>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</si>
  <si>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</si>
  <si>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</si>
  <si>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</si>
  <si>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</si>
  <si>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</si>
  <si>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</si>
  <si>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</si>
  <si>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</si>
  <si>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</si>
  <si>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</si>
  <si>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</si>
  <si>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</si>
  <si>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</si>
  <si>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</si>
  <si>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</si>
  <si>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</si>
  <si>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</si>
  <si>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</si>
  <si>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</si>
  <si>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</si>
  <si>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</si>
  <si>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</si>
  <si>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</si>
  <si>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</si>
  <si>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</si>
  <si>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</si>
  <si>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</si>
  <si>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</si>
  <si>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</si>
  <si>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</si>
  <si>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</si>
  <si>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</si>
  <si>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</si>
  <si>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</si>
  <si>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</si>
  <si>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</si>
  <si>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</si>
  <si>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</si>
  <si>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</si>
  <si>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</si>
  <si>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</si>
  <si>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</si>
  <si>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</si>
  <si>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</si>
  <si>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</si>
  <si>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</si>
  <si>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</si>
  <si>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</si>
  <si>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</si>
  <si>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</si>
  <si>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</si>
  <si>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</si>
  <si>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</si>
  <si>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</si>
  <si>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</si>
  <si>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</si>
  <si>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</si>
  <si>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</si>
  <si>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</si>
  <si>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</si>
  <si>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</si>
  <si>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</si>
  <si>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</si>
  <si>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</si>
  <si>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</si>
  <si>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</si>
  <si>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</si>
  <si>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</si>
  <si>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</si>
  <si>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</si>
  <si>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</si>
  <si>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</si>
  <si>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</si>
  <si>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</si>
  <si>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</si>
  <si>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</si>
  <si>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</si>
  <si>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</si>
  <si>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</si>
  <si>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</si>
  <si>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</si>
  <si>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</si>
  <si>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</si>
  <si>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</si>
  <si>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</si>
  <si>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</si>
  <si>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</si>
  <si>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</si>
  <si>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</si>
  <si>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</si>
  <si>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</si>
  <si>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</si>
  <si>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</si>
  <si>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</si>
  <si>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</si>
  <si>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</si>
  <si>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</si>
  <si>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</si>
  <si>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</si>
  <si>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</si>
  <si>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</si>
  <si>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</si>
  <si>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</si>
  <si>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</si>
  <si>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</si>
  <si>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</si>
  <si>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</si>
  <si>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</si>
  <si>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</si>
  <si>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</si>
  <si>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</si>
  <si>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</si>
  <si>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</si>
  <si>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</si>
  <si>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</si>
  <si>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</si>
  <si>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</si>
  <si>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</si>
  <si>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</si>
  <si>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</si>
  <si>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</si>
  <si>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</si>
  <si>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</si>
  <si>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</si>
  <si>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</si>
  <si>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</si>
  <si>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</si>
  <si>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</si>
  <si>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</si>
  <si>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</si>
  <si>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</si>
  <si>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</si>
  <si>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</si>
  <si>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</si>
  <si>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</si>
  <si>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</si>
  <si>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</si>
  <si>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</si>
  <si>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</si>
  <si>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</si>
  <si>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</si>
  <si>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</si>
  <si>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</si>
  <si>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</si>
  <si>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</si>
  <si>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</si>
  <si>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</si>
  <si>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</si>
  <si>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</si>
  <si>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</si>
  <si>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</si>
  <si>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</si>
  <si>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</si>
  <si>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</si>
  <si>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</si>
  <si>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</si>
  <si>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</si>
  <si>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</si>
  <si>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</si>
  <si>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</si>
  <si>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</si>
  <si>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</si>
  <si>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</si>
  <si>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</si>
  <si>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</si>
  <si>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</si>
  <si>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</si>
  <si>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</si>
  <si>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</si>
  <si>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</si>
  <si>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</si>
  <si>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</si>
  <si>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</si>
  <si>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</si>
  <si>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</si>
  <si>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</si>
  <si>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</si>
  <si>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</si>
  <si>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</si>
  <si>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</si>
  <si>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</si>
  <si>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</si>
  <si>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</si>
  <si>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</si>
  <si>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</si>
  <si>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</si>
  <si>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</si>
  <si>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</si>
  <si>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</si>
  <si>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</si>
  <si>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</si>
  <si>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</si>
  <si>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</si>
  <si>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</si>
  <si>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</si>
  <si>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</si>
  <si>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</si>
  <si>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</si>
  <si>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</si>
  <si>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</si>
  <si>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</si>
  <si>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</si>
  <si>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</si>
  <si>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</si>
  <si>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</si>
  <si>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</si>
  <si>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</si>
  <si>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</si>
  <si>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</si>
  <si>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</si>
  <si>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</si>
  <si>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</si>
  <si>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</si>
  <si>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</si>
  <si>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</si>
  <si>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</si>
  <si>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</si>
  <si>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</si>
  <si>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</si>
  <si>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</si>
  <si>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</si>
  <si>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</si>
  <si>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</si>
  <si>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</si>
  <si>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</si>
  <si>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</si>
  <si>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</si>
  <si>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</si>
  <si>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</si>
  <si>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</si>
  <si>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</si>
  <si>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</si>
  <si>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</si>
  <si>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</si>
  <si>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</si>
  <si>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</si>
  <si>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</si>
  <si>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</si>
  <si>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</si>
  <si>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</si>
  <si>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</si>
  <si>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</si>
  <si>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</si>
  <si>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</si>
  <si>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</si>
  <si>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</si>
  <si>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</si>
  <si>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</si>
  <si>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</si>
  <si>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</si>
  <si>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</si>
  <si>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</si>
  <si>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</si>
  <si>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</si>
  <si>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</si>
  <si>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</si>
  <si>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</si>
  <si>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</si>
  <si>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</si>
  <si>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</si>
  <si>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</si>
  <si>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</si>
  <si>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</si>
  <si>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</si>
  <si>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</si>
  <si>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</si>
  <si>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</si>
  <si>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</si>
  <si>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</si>
  <si>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</si>
  <si>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</si>
  <si>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</si>
  <si>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</si>
  <si>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</si>
  <si>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</si>
  <si>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</si>
  <si>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</si>
  <si>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</si>
  <si>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</si>
  <si>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</si>
  <si>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</si>
  <si>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</si>
  <si>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</si>
  <si>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</si>
  <si>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</si>
  <si>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</si>
  <si>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</si>
  <si>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</si>
  <si>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</si>
  <si>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</si>
  <si>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</si>
  <si>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</si>
  <si>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</si>
  <si>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</si>
  <si>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</si>
  <si>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</si>
  <si>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</si>
  <si>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</si>
  <si>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</si>
  <si>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</si>
  <si>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</si>
  <si>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</si>
  <si>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</si>
  <si>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</si>
  <si>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</si>
  <si>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</si>
  <si>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</si>
  <si>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</si>
  <si>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</si>
  <si>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</si>
  <si>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</si>
  <si>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</si>
  <si>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</si>
  <si>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</si>
  <si>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</si>
  <si>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</si>
  <si>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</si>
  <si>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</si>
  <si>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</si>
  <si>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</si>
  <si>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</si>
  <si>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</si>
  <si>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</si>
  <si>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</si>
  <si>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</si>
  <si>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</si>
  <si>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</si>
  <si>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</si>
  <si>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</si>
  <si>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</si>
  <si>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</si>
  <si>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</si>
  <si>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</si>
  <si>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</si>
  <si>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</si>
  <si>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</si>
  <si>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</si>
  <si>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</si>
  <si>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</si>
  <si>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</si>
  <si>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</si>
  <si>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</si>
  <si>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</si>
  <si>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</si>
  <si>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</si>
  <si>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</si>
  <si>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</si>
  <si>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</si>
  <si>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</si>
  <si>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</si>
  <si>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</si>
  <si>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</si>
  <si>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</si>
  <si>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</si>
  <si>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</si>
  <si>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</si>
  <si>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</si>
  <si>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</si>
  <si>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</si>
  <si>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</si>
  <si>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</si>
  <si>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</si>
  <si>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</si>
  <si>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</si>
  <si>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</si>
  <si>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</si>
  <si>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</si>
  <si>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</si>
  <si>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</si>
  <si>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</si>
  <si>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</si>
  <si>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</si>
  <si>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</si>
  <si>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</si>
  <si>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</si>
  <si>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</si>
  <si>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</si>
  <si>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</si>
  <si>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</si>
  <si>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</si>
  <si>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</si>
  <si>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</si>
  <si>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</si>
  <si>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</si>
  <si>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</si>
  <si>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</si>
  <si>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</si>
  <si>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</si>
  <si>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</si>
  <si>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</si>
  <si>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</si>
  <si>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</si>
  <si>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</si>
  <si>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</si>
  <si>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</si>
  <si>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</si>
  <si>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</si>
  <si>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</si>
  <si>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</si>
  <si>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</si>
  <si>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</si>
  <si>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</si>
  <si>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</si>
  <si>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</si>
  <si>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</si>
  <si>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</si>
  <si>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</si>
  <si>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</si>
  <si>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</si>
  <si>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</si>
  <si>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</si>
  <si>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</si>
  <si>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</si>
  <si>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</si>
  <si>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</si>
  <si>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</si>
  <si>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</si>
  <si>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</si>
  <si>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</si>
  <si>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</si>
  <si>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</si>
  <si>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</si>
  <si>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</si>
  <si>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</si>
  <si>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</si>
  <si>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</si>
  <si>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</si>
  <si>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</si>
  <si>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</si>
  <si>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</si>
  <si>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</si>
  <si>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</si>
  <si>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</si>
  <si>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</si>
  <si>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</si>
  <si>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</si>
  <si>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</si>
  <si>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</si>
  <si>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</si>
  <si>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</si>
  <si>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</si>
  <si>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</si>
  <si>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</si>
  <si>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</si>
  <si>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</si>
  <si>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</si>
  <si>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</si>
  <si>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</si>
  <si>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</si>
  <si>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</si>
  <si>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</si>
  <si>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</si>
  <si>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</si>
  <si>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</si>
  <si>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</si>
  <si>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</si>
  <si>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</si>
  <si>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</si>
  <si>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</si>
  <si>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</si>
  <si>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</si>
  <si>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</si>
  <si>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</si>
  <si>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</si>
  <si>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</si>
  <si>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</si>
  <si>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</si>
  <si>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</si>
  <si>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</si>
  <si>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</si>
  <si>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</si>
  <si>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</si>
  <si>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</si>
  <si>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</si>
  <si>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</si>
  <si>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</si>
  <si>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</si>
  <si>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</si>
  <si>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</si>
  <si>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</si>
  <si>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</si>
  <si>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</si>
  <si>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</si>
  <si>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</si>
  <si>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</si>
  <si>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</si>
  <si>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</si>
  <si>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</si>
  <si>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</si>
  <si>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</si>
  <si>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</si>
  <si>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</si>
  <si>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</si>
  <si>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</si>
  <si>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</si>
  <si>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</si>
  <si>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</si>
  <si>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</si>
  <si>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</si>
  <si>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</si>
  <si>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</si>
  <si>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</si>
  <si>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</si>
  <si>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</si>
  <si>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</si>
  <si>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</si>
  <si>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</si>
  <si>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</si>
  <si>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</si>
  <si>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</si>
  <si>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</si>
  <si>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</si>
  <si>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</si>
  <si>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</si>
  <si>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</si>
  <si>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</si>
  <si>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</si>
  <si>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</si>
  <si>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</si>
  <si>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</si>
  <si>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</si>
  <si>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</si>
  <si>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</si>
  <si>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</si>
  <si>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</si>
  <si>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</si>
  <si>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</si>
  <si>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</si>
  <si>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</si>
  <si>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</si>
  <si>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</si>
  <si>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</si>
  <si>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</si>
  <si>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</si>
  <si>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</si>
  <si>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</si>
  <si>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</si>
  <si>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</si>
  <si>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</si>
  <si>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</si>
  <si>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</si>
  <si>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</si>
  <si>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</si>
  <si>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</si>
  <si>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</si>
  <si>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</si>
  <si>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</si>
  <si>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</si>
  <si>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</si>
  <si>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</si>
  <si>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</si>
  <si>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</si>
  <si>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</si>
  <si>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</si>
  <si>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</si>
  <si>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</si>
  <si>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</si>
  <si>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</si>
  <si>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</si>
  <si>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</si>
  <si>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</si>
  <si>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</si>
  <si>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</si>
  <si>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</si>
  <si>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</si>
  <si>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</si>
  <si>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</si>
  <si>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</si>
  <si>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</si>
  <si>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</si>
  <si>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</si>
  <si>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</si>
  <si>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</si>
  <si>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</si>
  <si>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</si>
  <si>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</si>
  <si>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</si>
  <si>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</si>
  <si>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</si>
  <si>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</si>
  <si>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</si>
  <si>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</si>
  <si>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</si>
  <si>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</si>
  <si>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</si>
  <si>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</si>
  <si>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</si>
  <si>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</si>
  <si>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</si>
  <si>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</si>
  <si>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</si>
  <si>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</si>
  <si>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</si>
  <si>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</si>
  <si>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</si>
  <si>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</si>
  <si>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</si>
  <si>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</si>
  <si>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</si>
  <si>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</si>
  <si>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</si>
  <si>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</si>
  <si>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</si>
  <si>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</si>
  <si>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</si>
  <si>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</si>
  <si>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</si>
  <si>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</si>
  <si>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</si>
  <si>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</si>
  <si>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</si>
  <si>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</si>
  <si>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</si>
  <si>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</si>
  <si>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</si>
  <si>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</si>
  <si>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</si>
  <si>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</si>
  <si>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</si>
  <si>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</si>
  <si>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</si>
  <si>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</si>
  <si>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</si>
  <si>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</si>
  <si>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</si>
  <si>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</si>
  <si>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</si>
  <si>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</si>
  <si>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</si>
  <si>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</si>
  <si>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</si>
  <si>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</si>
  <si>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</si>
  <si>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</si>
  <si>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</si>
  <si>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</si>
  <si>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</si>
  <si>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</si>
  <si>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</si>
  <si>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</si>
  <si>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</si>
  <si>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</si>
  <si>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</si>
  <si>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</si>
  <si>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</si>
  <si>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</si>
  <si>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</si>
  <si>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</si>
  <si>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</si>
  <si>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</si>
  <si>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</si>
  <si>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</si>
  <si>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</si>
  <si>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</si>
  <si>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</si>
  <si>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</si>
  <si>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</si>
  <si>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</si>
  <si>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</si>
  <si>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</si>
  <si>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</si>
  <si>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</si>
  <si>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</si>
  <si>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</si>
  <si>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</si>
  <si>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</si>
  <si>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</si>
  <si>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</si>
  <si>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</si>
  <si>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</si>
  <si>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</si>
  <si>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</si>
  <si>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</si>
  <si>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</si>
  <si>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</si>
  <si>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</si>
  <si>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</si>
  <si>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</si>
  <si>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</si>
  <si>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</si>
  <si>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</si>
  <si>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</si>
  <si>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</si>
  <si>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</si>
  <si>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</si>
  <si>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</si>
  <si>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</si>
  <si>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</si>
  <si>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</si>
  <si>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</si>
  <si>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</si>
  <si>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</si>
  <si>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</si>
  <si>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</si>
  <si>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</si>
  <si>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</si>
  <si>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</si>
  <si>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</si>
  <si>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</si>
  <si>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</si>
  <si>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</si>
  <si>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</si>
  <si>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</si>
  <si>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</si>
  <si>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</si>
  <si>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</si>
  <si>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</si>
  <si>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</si>
  <si>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</si>
  <si>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</si>
  <si>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</si>
  <si>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</si>
  <si>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</si>
  <si>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</si>
  <si>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</si>
  <si>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</si>
  <si>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</si>
  <si>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</si>
  <si>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</si>
  <si>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</si>
  <si>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</si>
  <si>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</si>
  <si>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</si>
  <si>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</si>
  <si>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</si>
  <si>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</si>
  <si>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</si>
  <si>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</si>
  <si>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</si>
  <si>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</si>
  <si>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</si>
  <si>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</si>
  <si>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</si>
  <si>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</si>
  <si>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</si>
  <si>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</si>
  <si>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</si>
  <si>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</si>
  <si>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</si>
  <si>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</si>
  <si>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</si>
  <si>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</si>
  <si>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</si>
  <si>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</si>
  <si>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</si>
  <si>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</si>
  <si>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</si>
  <si>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</si>
  <si>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</si>
  <si>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</si>
  <si>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</si>
  <si>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</si>
  <si>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</si>
  <si>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</si>
  <si>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</si>
  <si>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</si>
  <si>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</si>
  <si>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</si>
  <si>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</si>
  <si>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</si>
  <si>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</si>
  <si>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</si>
  <si>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</si>
  <si>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</si>
  <si>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</si>
  <si>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</si>
  <si>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</si>
  <si>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</si>
  <si>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</si>
  <si>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</si>
  <si>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</si>
  <si>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</si>
  <si>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</si>
  <si>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</si>
  <si>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</si>
  <si>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</si>
  <si>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</si>
  <si>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</si>
  <si>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</si>
  <si>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</si>
  <si>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</si>
  <si>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</si>
  <si>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</si>
  <si>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</si>
  <si>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</si>
  <si>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</si>
  <si>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</si>
  <si>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</si>
  <si>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</si>
  <si>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</si>
  <si>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</si>
  <si>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</si>
  <si>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</si>
  <si>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</si>
  <si>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</si>
  <si>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</si>
  <si>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</si>
  <si>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</si>
  <si>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</si>
  <si>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</si>
  <si>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</si>
  <si>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</si>
  <si>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</si>
  <si>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</si>
  <si>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</si>
  <si>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</si>
  <si>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</si>
  <si>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</si>
  <si>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</si>
  <si>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</si>
  <si>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</si>
  <si>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</si>
  <si>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</si>
  <si>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</si>
  <si>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</si>
  <si>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</si>
  <si>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</si>
  <si>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</si>
  <si>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</si>
  <si>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</si>
  <si>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</si>
  <si>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</si>
  <si>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</si>
  <si>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</si>
  <si>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</si>
  <si>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</si>
  <si>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</si>
  <si>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</si>
  <si>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</si>
  <si>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</si>
  <si>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</si>
  <si>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</si>
  <si>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</si>
  <si>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</si>
  <si>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</si>
  <si>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</si>
  <si>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</si>
  <si>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</si>
  <si>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</si>
  <si>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</si>
  <si>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</si>
  <si>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</si>
  <si>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</si>
  <si>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</si>
  <si>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</si>
  <si>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</si>
  <si>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</si>
  <si>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</si>
  <si>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</si>
  <si>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</si>
  <si>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</si>
  <si>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</si>
  <si>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</si>
  <si>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</si>
  <si>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</si>
  <si>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</si>
  <si>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</si>
  <si>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</si>
  <si>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</si>
  <si>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</si>
  <si>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</si>
  <si>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</si>
  <si>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</si>
  <si>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</si>
  <si>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</si>
  <si>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</si>
  <si>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</si>
  <si>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</si>
  <si>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</si>
  <si>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</si>
  <si>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</si>
  <si>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</si>
  <si>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</si>
  <si>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</si>
  <si>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</si>
  <si>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</si>
  <si>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</si>
  <si>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</si>
  <si>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</si>
  <si>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</si>
  <si>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</si>
  <si>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</si>
  <si>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</si>
  <si>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</si>
  <si>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</si>
  <si>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</si>
  <si>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</si>
  <si>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</si>
  <si>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</si>
  <si>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</si>
  <si>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</si>
  <si>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</si>
  <si>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</si>
  <si>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</si>
  <si>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</si>
  <si>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</si>
  <si>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</si>
  <si>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</si>
  <si>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</si>
  <si>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</si>
  <si>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</si>
  <si>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</si>
  <si>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</si>
  <si>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</si>
  <si>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</si>
  <si>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</si>
  <si>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</si>
  <si>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</si>
  <si>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</si>
  <si>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</si>
  <si>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</si>
  <si>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</si>
  <si>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</si>
  <si>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</si>
  <si>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</si>
  <si>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</si>
  <si>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</si>
  <si>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</si>
  <si>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</si>
  <si>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</si>
  <si>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</si>
  <si>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</si>
  <si>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</si>
  <si>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</si>
  <si>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</si>
  <si>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</si>
  <si>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</si>
  <si>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</si>
  <si>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</si>
  <si>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</si>
  <si>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</si>
  <si>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</si>
  <si>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</si>
  <si>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</si>
  <si>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</si>
  <si>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</si>
  <si>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</si>
  <si>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</si>
  <si>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</si>
  <si>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</si>
  <si>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</si>
  <si>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</si>
  <si>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</si>
  <si>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</si>
  <si>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</si>
  <si>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</si>
  <si>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</si>
  <si>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</si>
  <si>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</si>
  <si>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</si>
  <si>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</si>
  <si>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</si>
  <si>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</si>
  <si>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</si>
  <si>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</si>
  <si>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</si>
  <si>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</si>
  <si>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</si>
  <si>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</si>
  <si>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</si>
  <si>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</si>
  <si>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</si>
  <si>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</si>
  <si>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</si>
  <si>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</si>
  <si>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</si>
  <si>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</si>
  <si>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</si>
  <si>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</si>
  <si>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</si>
  <si>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</si>
  <si>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</si>
  <si>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</si>
  <si>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</si>
  <si>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</si>
  <si>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</si>
  <si>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</si>
  <si>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</si>
  <si>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</si>
  <si>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</si>
  <si>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</si>
  <si>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</si>
  <si>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</si>
  <si>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</si>
  <si>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</si>
  <si>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</si>
  <si>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</si>
  <si>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</si>
  <si>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</si>
  <si>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</si>
  <si>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</si>
  <si>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</si>
  <si>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</si>
  <si>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</si>
  <si>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</si>
  <si>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</si>
  <si>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</si>
  <si>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</si>
  <si>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</si>
  <si>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</si>
  <si>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</si>
  <si>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</si>
  <si>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</si>
  <si>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</si>
  <si>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</si>
  <si>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</si>
  <si>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</si>
  <si>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</si>
  <si>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</si>
  <si>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</si>
  <si>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</si>
  <si>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</si>
  <si>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</si>
  <si>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</si>
  <si>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</si>
  <si>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</si>
  <si>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</si>
  <si>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</si>
  <si>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</si>
  <si>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</si>
  <si>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</si>
  <si>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</si>
  <si>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</si>
  <si>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</si>
  <si>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</si>
  <si>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</si>
  <si>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</si>
  <si>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</si>
  <si>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</si>
  <si>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</si>
  <si>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</si>
  <si>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</si>
  <si>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</si>
  <si>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</si>
  <si>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</si>
  <si>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</si>
  <si>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</si>
  <si>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</si>
  <si>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</si>
  <si>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</si>
  <si>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</si>
  <si>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</si>
  <si>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</si>
  <si>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</si>
  <si>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</si>
  <si>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</si>
  <si>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</si>
  <si>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</si>
  <si>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</si>
  <si>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</si>
  <si>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</si>
  <si>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</si>
  <si>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</si>
  <si>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</si>
  <si>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</si>
  <si>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</si>
  <si>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</si>
  <si>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</si>
  <si>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</si>
  <si>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</si>
  <si>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</si>
  <si>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</si>
  <si>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</si>
  <si>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</si>
  <si>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</si>
  <si>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</si>
  <si>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</si>
  <si>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</si>
  <si>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</si>
  <si>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</si>
  <si>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</si>
  <si>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</si>
  <si>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</si>
  <si>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</si>
  <si>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</si>
  <si>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</si>
  <si>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</si>
  <si>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</si>
  <si>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</si>
  <si>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</si>
  <si>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</si>
  <si>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</si>
  <si>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</si>
  <si>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</si>
  <si>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</si>
  <si>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</si>
  <si>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</si>
  <si>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</si>
  <si>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</si>
  <si>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</si>
  <si>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</si>
  <si>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</si>
  <si>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</si>
  <si>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</si>
  <si>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</si>
  <si>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</si>
  <si>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</si>
  <si>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</si>
  <si>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</si>
  <si>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</si>
  <si>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</si>
  <si>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</si>
  <si>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</si>
  <si>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</si>
  <si>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</si>
  <si>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</si>
  <si>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</si>
  <si>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</si>
  <si>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</si>
  <si>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</si>
  <si>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</si>
  <si>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</si>
  <si>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</si>
  <si>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</si>
  <si>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</si>
  <si>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</si>
  <si>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</si>
  <si>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</si>
  <si>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</si>
  <si>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</si>
  <si>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</si>
  <si>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</si>
  <si>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</si>
  <si>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</si>
  <si>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</si>
  <si>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</si>
  <si>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</si>
  <si>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</si>
  <si>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</si>
  <si>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</si>
  <si>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</si>
  <si>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</si>
  <si>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</si>
  <si>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</si>
  <si>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</si>
  <si>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</si>
  <si>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</si>
  <si>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</si>
  <si>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</si>
  <si>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</si>
  <si>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</si>
  <si>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</si>
  <si>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</si>
  <si>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</si>
  <si>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</si>
  <si>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</si>
  <si>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</si>
  <si>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</si>
  <si>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</si>
  <si>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</si>
  <si>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</si>
  <si>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</si>
  <si>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</si>
  <si>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</si>
  <si>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</si>
  <si>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</si>
  <si>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</si>
  <si>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</si>
  <si>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</si>
  <si>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</si>
  <si>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</si>
  <si>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</si>
  <si>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</si>
  <si>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</si>
  <si>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</si>
  <si>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</si>
  <si>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</si>
  <si>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</si>
  <si>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</si>
  <si>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</si>
  <si>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</si>
  <si>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</si>
  <si>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</si>
  <si>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</si>
  <si>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</si>
  <si>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</si>
  <si>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</si>
  <si>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</si>
  <si>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</si>
  <si>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</si>
  <si>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</si>
  <si>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</si>
  <si>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</si>
  <si>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</si>
  <si>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</si>
  <si>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</si>
  <si>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</si>
  <si>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</si>
  <si>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</si>
  <si>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</si>
  <si>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</si>
  <si>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</si>
  <si>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</si>
  <si>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</si>
  <si>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</si>
  <si>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</si>
  <si>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</si>
  <si>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</si>
  <si>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</si>
  <si>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</si>
  <si>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</si>
  <si>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</si>
  <si>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</si>
  <si>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</si>
  <si>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</si>
  <si>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</si>
  <si>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</si>
  <si>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</si>
  <si>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</si>
  <si>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</si>
  <si>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</si>
  <si>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</si>
  <si>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</si>
  <si>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</si>
  <si>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</si>
  <si>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</si>
  <si>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</si>
  <si>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</si>
  <si>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</si>
  <si>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</si>
  <si>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</si>
  <si>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</si>
  <si>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</si>
  <si>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</si>
  <si>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</si>
  <si>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</si>
  <si>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</si>
  <si>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</si>
  <si>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</si>
  <si>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</si>
  <si>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</si>
  <si>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</si>
  <si>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</si>
  <si>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</si>
  <si>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</si>
  <si>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</si>
  <si>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</si>
  <si>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</si>
  <si>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</si>
  <si>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</si>
  <si>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</si>
  <si>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</si>
  <si>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</si>
  <si>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</si>
  <si>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</si>
  <si>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</si>
  <si>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</si>
  <si>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</si>
  <si>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</si>
  <si>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</si>
  <si>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</si>
  <si>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</si>
  <si>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</si>
  <si>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</si>
  <si>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</si>
  <si>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</si>
  <si>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</si>
  <si>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</si>
  <si>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</si>
  <si>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</si>
  <si>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</si>
  <si>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</si>
  <si>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</si>
  <si>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</si>
  <si>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</si>
  <si>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</si>
  <si>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</si>
  <si>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</si>
  <si>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</si>
  <si>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</si>
  <si>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</si>
  <si>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</si>
  <si>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</si>
  <si>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</si>
  <si>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</si>
  <si>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</si>
  <si>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</si>
  <si>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</si>
  <si>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</si>
  <si>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</si>
  <si>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</si>
  <si>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</si>
  <si>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</si>
  <si>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</si>
  <si>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</si>
  <si>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</si>
  <si>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</si>
  <si>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</si>
  <si>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</si>
  <si>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</si>
  <si>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</si>
  <si>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</si>
  <si>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</si>
  <si>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</si>
  <si>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</si>
  <si>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</si>
  <si>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</si>
  <si>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</si>
  <si>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</si>
  <si>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</si>
  <si>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</si>
  <si>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</si>
  <si>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</si>
  <si>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</si>
  <si>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</si>
  <si>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</si>
  <si>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</si>
  <si>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</si>
  <si>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</si>
  <si>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</si>
  <si>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</si>
  <si>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</si>
  <si>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</si>
  <si>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</si>
  <si>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</si>
  <si>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</si>
  <si>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</si>
  <si>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</si>
  <si>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</si>
  <si>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</si>
  <si>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</si>
  <si>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</si>
  <si>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</si>
  <si>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</si>
  <si>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</si>
  <si>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</si>
  <si>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</si>
  <si>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</si>
  <si>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</si>
  <si>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</si>
  <si>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</si>
  <si>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</si>
  <si>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</si>
  <si>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</si>
  <si>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</si>
  <si>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</si>
  <si>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</si>
  <si>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</si>
  <si>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</si>
  <si>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</si>
  <si>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</si>
  <si>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</si>
  <si>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</si>
  <si>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</si>
  <si>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</si>
  <si>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</si>
  <si>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</si>
  <si>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</si>
  <si>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</si>
  <si>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</si>
  <si>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</si>
  <si>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</si>
  <si>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</si>
  <si>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</si>
  <si>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</si>
  <si>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</si>
  <si>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</si>
  <si>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</si>
  <si>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</si>
  <si>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</si>
  <si>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</si>
  <si>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</si>
  <si>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</si>
  <si>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</si>
  <si>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</si>
  <si>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</si>
  <si>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</si>
  <si>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</si>
  <si>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</si>
  <si>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</si>
  <si>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</si>
  <si>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</si>
  <si>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</si>
  <si>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</si>
  <si>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</si>
  <si>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</si>
  <si>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</si>
  <si>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</si>
  <si>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</si>
  <si>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</si>
  <si>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</si>
  <si>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</si>
  <si>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</si>
  <si>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</si>
  <si>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</si>
  <si>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</si>
  <si>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</si>
  <si>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</si>
  <si>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</si>
  <si>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</si>
  <si>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</si>
  <si>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</si>
  <si>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</si>
  <si>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</si>
  <si>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</si>
  <si>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</si>
  <si>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</si>
  <si>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</si>
  <si>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</si>
  <si>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</si>
  <si>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</si>
  <si>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</si>
  <si>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</si>
  <si>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</si>
  <si>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</si>
  <si>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</si>
  <si>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</si>
  <si>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</si>
  <si>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</si>
  <si>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</si>
  <si>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</si>
  <si>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</si>
  <si>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</si>
  <si>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</si>
  <si>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</si>
  <si>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</si>
  <si>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</si>
  <si>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</si>
  <si>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</si>
  <si>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</si>
  <si>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</si>
  <si>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</si>
  <si>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</si>
  <si>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</si>
  <si>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</si>
  <si>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</si>
  <si>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</si>
  <si>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</si>
  <si>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</si>
  <si>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</si>
  <si>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</si>
  <si>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</si>
  <si>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</si>
  <si>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</si>
  <si>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</si>
  <si>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</si>
  <si>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</si>
  <si>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</si>
  <si>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</si>
  <si>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</si>
  <si>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</si>
  <si>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</si>
  <si>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</si>
  <si>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</si>
  <si>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</si>
  <si>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</si>
  <si>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</si>
  <si>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</si>
  <si>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</si>
  <si>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</si>
  <si>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</si>
  <si>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</si>
  <si>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</si>
  <si>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</si>
  <si>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</si>
  <si>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</si>
  <si>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</si>
  <si>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</si>
  <si>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</si>
  <si>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</si>
  <si>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</si>
  <si>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</si>
  <si>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</si>
  <si>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</si>
  <si>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</si>
  <si>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</si>
  <si>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</si>
  <si>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</si>
  <si>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</si>
  <si>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</si>
  <si>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</si>
  <si>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</si>
  <si>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</si>
  <si>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</si>
  <si>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</si>
  <si>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</si>
  <si>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</si>
  <si>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</si>
  <si>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</si>
  <si>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</si>
  <si>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</si>
  <si>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</si>
  <si>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</si>
  <si>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</si>
  <si>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</si>
  <si>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</si>
  <si>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</si>
  <si>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</si>
  <si>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</si>
  <si>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</si>
  <si>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</si>
  <si>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</si>
  <si>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</si>
  <si>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</si>
  <si>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</si>
  <si>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</si>
  <si>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</si>
  <si>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</si>
  <si>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</si>
  <si>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</si>
  <si>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</si>
  <si>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</si>
  <si>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</si>
  <si>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</si>
  <si>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</si>
  <si>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</si>
  <si>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</si>
  <si>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</si>
  <si>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</si>
  <si>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</si>
  <si>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</si>
  <si>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</si>
  <si>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</si>
  <si>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</si>
  <si>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</si>
  <si>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</si>
  <si>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</si>
  <si>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</si>
  <si>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</si>
  <si>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</si>
  <si>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</si>
  <si>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</si>
  <si>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</si>
  <si>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</si>
  <si>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</si>
  <si>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</si>
  <si>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</si>
  <si>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</si>
  <si>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</si>
  <si>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</si>
  <si>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</si>
  <si>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</si>
  <si>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</si>
  <si>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</si>
  <si>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</si>
  <si>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</si>
  <si>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</si>
  <si>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</si>
  <si>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</si>
  <si>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</si>
  <si>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</si>
  <si>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</si>
  <si>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</si>
  <si>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</si>
  <si>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</si>
  <si>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</si>
  <si>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</si>
  <si>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</si>
  <si>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</si>
  <si>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</si>
  <si>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</si>
  <si>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</si>
  <si>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</si>
  <si>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</si>
  <si>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</si>
  <si>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</si>
  <si>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</si>
  <si>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</si>
  <si>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</si>
  <si>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</si>
  <si>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</si>
  <si>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</si>
  <si>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</si>
  <si>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</si>
  <si>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</si>
  <si>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</si>
  <si>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</si>
  <si>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</si>
  <si>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</si>
  <si>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</si>
  <si>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</si>
  <si>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</si>
  <si>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</si>
  <si>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</si>
  <si>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</si>
  <si>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</si>
  <si>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</si>
  <si>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</si>
  <si>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</si>
  <si>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</si>
  <si>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</si>
  <si>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</si>
  <si>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</si>
  <si>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</si>
  <si>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</si>
  <si>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</si>
  <si>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</si>
  <si>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</si>
  <si>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</si>
  <si>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</si>
  <si>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</si>
  <si>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</si>
  <si>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</si>
  <si>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</si>
  <si>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</si>
  <si>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</si>
  <si>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</si>
  <si>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</si>
  <si>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</si>
  <si>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</si>
  <si>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</si>
  <si>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</si>
  <si>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</si>
  <si>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</si>
  <si>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</si>
  <si>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</si>
  <si>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</si>
  <si>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</si>
  <si>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</si>
  <si>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</si>
  <si>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</si>
  <si>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</si>
  <si>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</si>
  <si>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</si>
  <si>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</si>
  <si>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</si>
  <si>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</si>
  <si>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</si>
  <si>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</si>
  <si>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</si>
  <si>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</si>
  <si>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</si>
  <si>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</si>
  <si>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</si>
  <si>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</si>
  <si>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</si>
  <si>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</si>
  <si>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</si>
  <si>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</si>
  <si>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</si>
  <si>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</si>
  <si>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</si>
  <si>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</si>
  <si>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</si>
  <si>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</si>
  <si>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</si>
  <si>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</si>
  <si>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</si>
  <si>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</si>
  <si>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</si>
  <si>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</si>
  <si>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</si>
  <si>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</si>
  <si>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</si>
  <si>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</si>
  <si>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</si>
  <si>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</si>
  <si>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</si>
  <si>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</si>
  <si>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</si>
  <si>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</si>
  <si>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</si>
  <si>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</si>
  <si>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</si>
  <si>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</si>
  <si>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</si>
  <si>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</si>
  <si>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</si>
  <si>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</si>
  <si>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</si>
  <si>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</si>
  <si>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</si>
  <si>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</si>
  <si>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</si>
  <si>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</si>
  <si>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</si>
  <si>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</si>
  <si>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</si>
  <si>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</si>
  <si>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</si>
  <si>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</si>
  <si>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</si>
  <si>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</si>
  <si>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</si>
  <si>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</si>
  <si>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</si>
  <si>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</si>
  <si>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</si>
  <si>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</si>
  <si>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</si>
  <si>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</si>
  <si>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</si>
  <si>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</si>
  <si>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</si>
  <si>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</si>
  <si>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</si>
  <si>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</si>
  <si>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</si>
  <si>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</si>
  <si>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</si>
  <si>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</si>
  <si>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</si>
  <si>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</si>
  <si>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</si>
  <si>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</si>
  <si>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</si>
  <si>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</si>
  <si>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</si>
  <si>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</si>
  <si>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</si>
  <si>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</si>
  <si>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</si>
  <si>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</si>
  <si>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</si>
  <si>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</si>
  <si>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</si>
  <si>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</si>
  <si>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</si>
  <si>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</si>
  <si>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</si>
  <si>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</si>
  <si>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</si>
  <si>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</si>
  <si>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</si>
  <si>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</si>
  <si>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</si>
  <si>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</si>
  <si>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</si>
  <si>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</si>
  <si>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</si>
  <si>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</si>
  <si>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</si>
  <si>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</si>
  <si>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</si>
  <si>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</si>
  <si>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</si>
  <si>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</si>
  <si>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</si>
  <si>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</si>
  <si>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</si>
  <si>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</si>
  <si>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</si>
  <si>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</si>
  <si>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</si>
  <si>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</si>
  <si>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</si>
  <si>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</si>
  <si>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</si>
  <si>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</si>
  <si>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</si>
  <si>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</si>
  <si>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</si>
  <si>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</si>
  <si>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</si>
  <si>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</si>
  <si>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</si>
  <si>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</si>
  <si>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</si>
  <si>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</si>
  <si>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</si>
  <si>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</si>
  <si>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</si>
  <si>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</si>
  <si>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</si>
  <si>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</si>
  <si>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</si>
  <si>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</si>
  <si>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</si>
  <si>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</si>
  <si>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</si>
  <si>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</si>
  <si>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</si>
  <si>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</si>
  <si>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</si>
  <si>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</si>
  <si>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</si>
  <si>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</si>
  <si>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</si>
  <si>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</si>
  <si>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</si>
  <si>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</si>
  <si>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</si>
  <si>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</si>
  <si>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</si>
  <si>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</si>
  <si>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</si>
  <si>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</si>
  <si>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</si>
  <si>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</si>
  <si>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</si>
  <si>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</si>
  <si>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</si>
  <si>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</si>
  <si>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</si>
  <si>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</si>
  <si>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</si>
  <si>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</si>
  <si>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</si>
  <si>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</si>
  <si>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</si>
  <si>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</si>
  <si>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</si>
  <si>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</si>
  <si>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</si>
  <si>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</si>
  <si>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</si>
  <si>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</si>
  <si>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</si>
  <si>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</si>
  <si>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</si>
  <si>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</si>
  <si>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</si>
  <si>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</si>
  <si>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</si>
  <si>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</si>
  <si>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</si>
  <si>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</si>
  <si>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</si>
  <si>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</si>
  <si>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</si>
  <si>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</si>
  <si>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</si>
  <si>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</si>
  <si>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</si>
  <si>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</si>
  <si>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</si>
  <si>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</si>
  <si>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</si>
  <si>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</si>
  <si>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</si>
  <si>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</si>
  <si>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</si>
  <si>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</si>
  <si>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</si>
  <si>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</si>
  <si>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</si>
  <si>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</si>
  <si>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</si>
  <si>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</si>
  <si>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</si>
  <si>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</si>
  <si>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</si>
  <si>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</si>
  <si>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</si>
  <si>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</si>
  <si>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</si>
  <si>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</si>
  <si>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</si>
  <si>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</si>
  <si>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</si>
  <si>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</si>
  <si>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</si>
  <si>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</si>
  <si>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</si>
  <si>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</si>
  <si>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</si>
  <si>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</si>
  <si>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</si>
  <si>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</si>
  <si>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</si>
  <si>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</si>
  <si>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</si>
  <si>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</si>
  <si>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</si>
  <si>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</si>
  <si>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</si>
  <si>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</si>
  <si>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</si>
  <si>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</si>
  <si>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</si>
  <si>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</si>
  <si>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</si>
  <si>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</si>
  <si>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</si>
  <si>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</si>
  <si>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</si>
  <si>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</si>
  <si>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</si>
  <si>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</si>
  <si>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</si>
  <si>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</si>
  <si>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</si>
  <si>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</si>
  <si>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</si>
  <si>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</si>
  <si>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</si>
  <si>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</si>
  <si>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</si>
  <si>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</si>
  <si>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</si>
  <si>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</si>
  <si>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</si>
  <si>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</si>
  <si>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</si>
  <si>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</si>
  <si>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</si>
  <si>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</si>
  <si>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</si>
  <si>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</si>
  <si>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</si>
  <si>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</si>
  <si>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</si>
  <si>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</si>
  <si>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</si>
  <si>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</si>
  <si>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</si>
  <si>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</si>
  <si>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</si>
  <si>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</si>
  <si>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</si>
  <si>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</si>
  <si>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</si>
  <si>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</si>
  <si>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</si>
  <si>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</si>
  <si>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</si>
  <si>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</si>
  <si>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</si>
  <si>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</si>
  <si>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</si>
  <si>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</si>
  <si>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</si>
  <si>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</si>
  <si>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</si>
  <si>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</si>
  <si>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</si>
  <si>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</si>
  <si>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</si>
  <si>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</si>
  <si>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</si>
  <si>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</si>
  <si>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</si>
  <si>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</si>
  <si>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</si>
  <si>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</si>
  <si>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</si>
  <si>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</si>
  <si>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</si>
  <si>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</si>
  <si>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</si>
  <si>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</si>
  <si>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</si>
  <si>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</si>
  <si>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</si>
  <si>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</si>
  <si>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</si>
  <si>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</si>
  <si>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</si>
  <si>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</si>
  <si>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</si>
  <si>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</si>
  <si>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</si>
  <si>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</si>
  <si>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</si>
  <si>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</si>
  <si>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</si>
  <si>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</si>
  <si>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</si>
  <si>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</si>
  <si>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</si>
  <si>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</si>
  <si>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</si>
  <si>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</si>
  <si>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</si>
  <si>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</si>
  <si>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</si>
  <si>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</si>
  <si>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</si>
  <si>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</si>
  <si>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</si>
  <si>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</si>
  <si>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</si>
  <si>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</si>
  <si>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</si>
  <si>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</si>
  <si>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</si>
  <si>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</si>
  <si>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</si>
  <si>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</si>
  <si>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</si>
  <si>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</si>
  <si>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</si>
  <si>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</si>
  <si>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</si>
  <si>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</si>
  <si>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</si>
  <si>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</si>
  <si>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</si>
  <si>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</si>
  <si>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</si>
  <si>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</si>
  <si>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</si>
  <si>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</si>
  <si>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</si>
  <si>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</si>
  <si>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</si>
  <si>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</si>
  <si>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</si>
  <si>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</si>
  <si>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</si>
  <si>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</si>
  <si>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</si>
  <si>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</si>
  <si>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</si>
  <si>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</si>
  <si>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</si>
  <si>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</si>
  <si>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</si>
  <si>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</si>
  <si>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</si>
  <si>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</si>
  <si>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</si>
  <si>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</si>
  <si>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</si>
  <si>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</si>
  <si>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</si>
  <si>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</si>
  <si>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</si>
  <si>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</si>
  <si>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</si>
  <si>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</si>
  <si>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</si>
  <si>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</si>
  <si>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</si>
  <si>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</si>
  <si>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</si>
  <si>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</si>
  <si>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</si>
  <si>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</si>
  <si>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</si>
  <si>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</si>
  <si>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</si>
  <si>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</si>
  <si>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</si>
  <si>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</si>
  <si>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</si>
  <si>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</si>
  <si>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</si>
  <si>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</si>
  <si>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</si>
  <si>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</si>
  <si>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</si>
  <si>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</si>
  <si>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</si>
  <si>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</si>
  <si>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</si>
  <si>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</si>
  <si>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</si>
  <si>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</si>
  <si>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</si>
  <si>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</si>
  <si>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</si>
  <si>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</si>
  <si>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</si>
  <si>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</si>
  <si>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</si>
  <si>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</si>
  <si>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</si>
  <si>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</si>
  <si>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</si>
  <si>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</si>
  <si>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</si>
  <si>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</si>
  <si>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</si>
  <si>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</si>
  <si>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</si>
  <si>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</si>
  <si>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</si>
  <si>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</si>
  <si>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</si>
  <si>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</si>
  <si>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</si>
  <si>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</si>
  <si>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</si>
  <si>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</si>
  <si>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</si>
  <si>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</si>
  <si>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</si>
  <si>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</si>
  <si>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</si>
  <si>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</si>
  <si>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</si>
  <si>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</si>
  <si>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</si>
  <si>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</si>
  <si>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</si>
  <si>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</si>
  <si>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</si>
  <si>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</si>
  <si>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</si>
  <si>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</si>
  <si>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</si>
  <si>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</si>
  <si>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</si>
  <si>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</si>
  <si>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</si>
  <si>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</si>
  <si>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</si>
  <si>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</si>
  <si>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</si>
  <si>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</si>
  <si>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</si>
  <si>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</si>
  <si>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</si>
  <si>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</si>
  <si>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</si>
  <si>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</si>
  <si>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</si>
  <si>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</si>
  <si>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</si>
  <si>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</si>
  <si>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</si>
  <si>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</si>
  <si>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</si>
  <si>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</si>
  <si>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</si>
  <si>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</si>
  <si>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</si>
  <si>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</si>
  <si>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</si>
  <si>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</si>
  <si>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</si>
  <si>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</si>
  <si>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</si>
  <si>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</si>
  <si>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</si>
  <si>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</si>
  <si>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</si>
  <si>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</si>
  <si>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</si>
  <si>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</si>
  <si>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</si>
  <si>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</si>
  <si>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</si>
  <si>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</si>
  <si>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</si>
  <si>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</si>
  <si>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</si>
  <si>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</si>
  <si>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</si>
  <si>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</si>
  <si>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</si>
  <si>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</si>
  <si>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</si>
  <si>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</si>
  <si>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</si>
  <si>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</si>
  <si>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</si>
  <si>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</si>
  <si>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</si>
  <si>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</si>
  <si>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</si>
  <si>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</si>
  <si>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</si>
  <si>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</si>
  <si>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</si>
  <si>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</si>
  <si>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</si>
  <si>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</si>
  <si>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</si>
  <si>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</si>
  <si>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</si>
  <si>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</si>
  <si>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</si>
  <si>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</si>
  <si>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</si>
  <si>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</si>
  <si>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</si>
  <si>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</si>
  <si>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</si>
  <si>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</si>
  <si>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</si>
  <si>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</si>
  <si>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</si>
  <si>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</si>
  <si>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</si>
  <si>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</si>
  <si>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</si>
  <si>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</si>
  <si>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</si>
  <si>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</si>
  <si>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</si>
  <si>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</si>
  <si>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</si>
  <si>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</si>
  <si>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</si>
  <si>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</si>
  <si>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</si>
  <si>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</si>
  <si>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</si>
  <si>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</si>
  <si>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</si>
  <si>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</si>
  <si>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</si>
  <si>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</si>
  <si>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</si>
  <si>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</si>
  <si>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</si>
  <si>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</si>
  <si>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</si>
  <si>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</si>
  <si>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</si>
  <si>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</si>
  <si>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</si>
  <si>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</si>
  <si>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</si>
  <si>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</si>
  <si>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</si>
  <si>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</si>
  <si>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</si>
  <si>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</si>
  <si>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</si>
  <si>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</si>
  <si>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</si>
  <si>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</si>
  <si>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</si>
  <si>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</si>
  <si>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</si>
  <si>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</si>
  <si>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</si>
  <si>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</si>
  <si>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</si>
  <si>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</si>
  <si>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</si>
  <si>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</si>
  <si>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</si>
  <si>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</si>
  <si>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</si>
  <si>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</si>
  <si>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</si>
  <si>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</si>
  <si>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</si>
  <si>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</si>
  <si>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</si>
  <si>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</si>
  <si>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</si>
  <si>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</si>
  <si>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</si>
  <si>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</si>
  <si>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</si>
  <si>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</si>
  <si>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</si>
  <si>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</si>
  <si>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</si>
  <si>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</si>
  <si>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</si>
  <si>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</si>
  <si>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</si>
  <si>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</si>
  <si>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</si>
  <si>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</si>
  <si>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</si>
  <si>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</si>
  <si>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</si>
  <si>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</si>
  <si>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</si>
  <si>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</si>
  <si>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</si>
  <si>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</si>
  <si>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</si>
  <si>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</si>
  <si>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</si>
  <si>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</si>
  <si>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</si>
  <si>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</si>
  <si>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</si>
  <si>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</si>
  <si>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</si>
  <si>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</si>
  <si>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</si>
  <si>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</si>
  <si>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</si>
  <si>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</si>
  <si>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</si>
  <si>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</si>
  <si>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</si>
  <si>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</si>
  <si>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</si>
  <si>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</si>
  <si>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</si>
  <si>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</si>
  <si>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</si>
  <si>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</si>
  <si>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</si>
  <si>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</si>
  <si>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</si>
  <si>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</si>
  <si>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</si>
  <si>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</si>
  <si>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</si>
  <si>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</si>
  <si>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</si>
  <si>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</si>
  <si>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</si>
  <si>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</si>
  <si>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</si>
  <si>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</si>
  <si>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</si>
  <si>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</si>
  <si>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</si>
  <si>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</si>
  <si>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</si>
  <si>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</si>
  <si>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</si>
  <si>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</si>
  <si>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</si>
  <si>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</si>
  <si>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</si>
  <si>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</si>
  <si>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</si>
  <si>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</si>
  <si>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</si>
  <si>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</si>
  <si>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</si>
  <si>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</si>
  <si>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</si>
  <si>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</si>
  <si>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</si>
  <si>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</si>
  <si>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</si>
  <si>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</si>
  <si>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</si>
  <si>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</si>
  <si>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</si>
  <si>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</si>
  <si>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</si>
  <si>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</si>
  <si>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</si>
  <si>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</si>
  <si>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</si>
  <si>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</si>
  <si>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</si>
  <si>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</si>
  <si>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</si>
  <si>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</si>
  <si>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</si>
  <si>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</si>
  <si>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</si>
  <si>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</si>
  <si>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</si>
  <si>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</si>
  <si>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</si>
  <si>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</si>
  <si>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</si>
  <si>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</si>
  <si>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</si>
  <si>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</si>
  <si>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</si>
  <si>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</si>
  <si>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</si>
  <si>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</si>
  <si>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</si>
  <si>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</si>
  <si>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</si>
  <si>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</si>
  <si>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</si>
  <si>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</si>
  <si>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</si>
  <si>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</si>
  <si>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</si>
  <si>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</si>
  <si>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</si>
  <si>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</si>
  <si>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</si>
  <si>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</si>
  <si>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</si>
  <si>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</si>
  <si>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</si>
  <si>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</si>
  <si>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</si>
  <si>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</si>
  <si>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</si>
  <si>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</si>
  <si>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</si>
  <si>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</si>
  <si>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</si>
  <si>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</si>
  <si>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</si>
  <si>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</si>
  <si>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</si>
  <si>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</si>
  <si>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</si>
  <si>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</si>
  <si>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</si>
  <si>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</si>
  <si>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</si>
  <si>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</si>
  <si>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</si>
  <si>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</si>
  <si>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</si>
  <si>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</si>
  <si>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</si>
  <si>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</si>
  <si>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</si>
  <si>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</si>
  <si>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</si>
  <si>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</si>
  <si>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</si>
  <si>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</si>
  <si>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</si>
  <si>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</si>
  <si>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</si>
  <si>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</si>
  <si>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</si>
  <si>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</si>
  <si>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</si>
  <si>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</si>
  <si>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</si>
  <si>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</si>
  <si>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</si>
  <si>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</si>
  <si>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</si>
  <si>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</si>
  <si>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</si>
  <si>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</si>
  <si>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</si>
  <si>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</si>
  <si>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</si>
  <si>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</si>
  <si>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</si>
  <si>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</si>
  <si>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</si>
  <si>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</si>
  <si>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</si>
  <si>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</si>
  <si>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</si>
  <si>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</si>
  <si>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</si>
  <si>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</si>
  <si>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</si>
  <si>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</si>
  <si>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</si>
  <si>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</si>
  <si>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</si>
  <si>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</si>
  <si>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</si>
  <si>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</si>
  <si>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</si>
  <si>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</si>
  <si>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</si>
  <si>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</si>
  <si>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</si>
  <si>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</si>
  <si>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</si>
  <si>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</si>
  <si>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</si>
  <si>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</si>
  <si>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</si>
  <si>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</si>
  <si>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</si>
  <si>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</si>
  <si>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</si>
  <si>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</si>
  <si>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</si>
  <si>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</si>
  <si>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</si>
  <si>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</si>
  <si>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</si>
  <si>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</si>
  <si>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</si>
  <si>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</si>
  <si>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</si>
  <si>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</si>
  <si>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</si>
  <si>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</si>
  <si>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</si>
  <si>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</si>
  <si>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</si>
  <si>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</si>
  <si>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</si>
  <si>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</si>
  <si>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</si>
  <si>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</si>
  <si>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</si>
  <si>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</si>
  <si>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</si>
  <si>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</si>
  <si>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</si>
  <si>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</si>
  <si>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</si>
  <si>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</si>
  <si>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</si>
  <si>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</si>
  <si>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</si>
  <si>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</si>
  <si>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</si>
  <si>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</si>
  <si>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</si>
  <si>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</si>
  <si>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</si>
  <si>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</si>
  <si>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</si>
  <si>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</si>
  <si>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</si>
  <si>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</si>
  <si>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</si>
  <si>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</si>
  <si>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</si>
  <si>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</si>
  <si>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</si>
  <si>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</si>
  <si>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</si>
  <si>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</si>
  <si>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</si>
  <si>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</si>
  <si>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</si>
  <si>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</si>
  <si>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</si>
  <si>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</si>
  <si>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</si>
  <si>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</si>
  <si>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</si>
  <si>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</si>
  <si>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</si>
  <si>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</si>
  <si>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</si>
  <si>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</si>
  <si>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</si>
  <si>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</si>
  <si>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</si>
  <si>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</si>
  <si>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</si>
  <si>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</si>
  <si>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</si>
  <si>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</si>
  <si>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</si>
  <si>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</si>
  <si>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</si>
  <si>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</si>
  <si>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</si>
  <si>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</si>
  <si>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</si>
  <si>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</si>
  <si>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</si>
  <si>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</si>
  <si>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</si>
  <si>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</si>
  <si>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</si>
  <si>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</si>
  <si>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</si>
  <si>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</si>
  <si>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</si>
  <si>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</si>
  <si>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</si>
  <si>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</si>
  <si>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</si>
  <si>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</si>
  <si>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</si>
  <si>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</si>
  <si>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</si>
  <si>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</si>
  <si>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</si>
  <si>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</si>
  <si>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</si>
  <si>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</si>
  <si>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</si>
  <si>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</si>
  <si>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</si>
  <si>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</si>
  <si>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</si>
  <si>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</si>
  <si>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</si>
  <si>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</si>
  <si>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</si>
  <si>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</si>
  <si>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</si>
  <si>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</si>
  <si>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</si>
  <si>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</si>
  <si>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</si>
  <si>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</si>
  <si>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</si>
  <si>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</si>
  <si>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</si>
  <si>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</si>
  <si>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</si>
  <si>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</si>
  <si>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</si>
  <si>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</si>
  <si>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</si>
  <si>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</si>
  <si>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</si>
  <si>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</si>
  <si>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</si>
  <si>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</si>
  <si>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</si>
  <si>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</si>
  <si>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</si>
  <si>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</si>
  <si>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</si>
  <si>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</si>
  <si>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</si>
  <si>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</si>
  <si>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</si>
  <si>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</si>
  <si>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</si>
  <si>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</si>
  <si>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</si>
  <si>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</si>
  <si>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</si>
  <si>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</si>
  <si>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</si>
  <si>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</si>
  <si>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</si>
  <si>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</si>
  <si>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</si>
  <si>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</si>
  <si>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</si>
  <si>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</si>
  <si>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</si>
  <si>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</si>
  <si>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</si>
  <si>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</si>
  <si>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</si>
  <si>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</si>
  <si>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</si>
  <si>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</si>
  <si>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</si>
  <si>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</si>
  <si>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</si>
  <si>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</si>
  <si>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</si>
  <si>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</si>
  <si>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</si>
  <si>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</si>
  <si>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</si>
  <si>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</si>
  <si>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</si>
  <si>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</si>
  <si>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</si>
  <si>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</si>
  <si>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</si>
  <si>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</si>
  <si>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</si>
  <si>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</si>
  <si>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</si>
  <si>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</si>
  <si>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</si>
  <si>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</si>
  <si>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</si>
  <si>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</si>
  <si>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</si>
  <si>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</si>
  <si>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</si>
  <si>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</si>
  <si>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</si>
  <si>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</si>
  <si>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</si>
  <si>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</si>
  <si>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</si>
  <si>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</si>
  <si>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</si>
  <si>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</si>
  <si>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</si>
  <si>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</si>
  <si>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</si>
  <si>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</si>
  <si>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</si>
  <si>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</si>
  <si>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</si>
  <si>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</si>
  <si>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</si>
  <si>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</si>
  <si>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</si>
  <si>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</si>
  <si>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</si>
  <si>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</si>
  <si>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</si>
  <si>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</si>
  <si>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</si>
  <si>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</si>
  <si>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</si>
  <si>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</si>
  <si>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</si>
  <si>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</si>
  <si>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</si>
  <si>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</si>
  <si>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</si>
  <si>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</si>
  <si>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</si>
  <si>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</si>
  <si>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</si>
  <si>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</si>
  <si>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</si>
  <si>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</si>
  <si>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</si>
  <si>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</si>
  <si>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</si>
  <si>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</si>
  <si>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</si>
  <si>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</si>
  <si>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</si>
  <si>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</si>
  <si>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</si>
  <si>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</si>
  <si>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</si>
  <si>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</si>
  <si>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</si>
  <si>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</si>
  <si>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</si>
  <si>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</si>
  <si>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</si>
  <si>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</si>
  <si>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</si>
  <si>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</si>
  <si>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</si>
  <si>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</si>
  <si>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</si>
  <si>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</si>
  <si>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</si>
  <si>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</si>
  <si>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</si>
  <si>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</si>
  <si>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</si>
  <si>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</si>
  <si>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</si>
  <si>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</si>
  <si>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</si>
  <si>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</si>
  <si>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</si>
  <si>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</si>
  <si>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</si>
  <si>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</si>
  <si>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</si>
  <si>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</si>
  <si>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</si>
  <si>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</si>
  <si>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</si>
  <si>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</si>
  <si>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</si>
  <si>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</si>
  <si>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</si>
  <si>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</si>
  <si>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</si>
  <si>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</si>
  <si>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</si>
  <si>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</si>
  <si>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</si>
  <si>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</si>
  <si>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</si>
  <si>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</si>
  <si>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</si>
  <si>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</si>
  <si>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</si>
  <si>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</si>
  <si>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</si>
  <si>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</si>
  <si>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</si>
  <si>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</si>
  <si>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</si>
  <si>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</si>
  <si>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</si>
  <si>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</si>
  <si>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</si>
  <si>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</si>
  <si>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</si>
  <si>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</si>
  <si>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</si>
  <si>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</si>
  <si>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</si>
  <si>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</si>
  <si>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</si>
  <si>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</si>
  <si>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</si>
  <si>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</si>
  <si>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</si>
  <si>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</si>
  <si>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</si>
  <si>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</si>
  <si>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</si>
  <si>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</si>
  <si>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</si>
  <si>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</si>
  <si>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</si>
  <si>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</si>
  <si>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</si>
  <si>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</si>
  <si>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</si>
  <si>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</si>
  <si>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</si>
  <si>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</si>
  <si>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</si>
  <si>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</si>
  <si>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</si>
  <si>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</si>
  <si>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</si>
  <si>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</si>
  <si>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</si>
  <si>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</si>
  <si>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</si>
  <si>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</si>
  <si>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</si>
  <si>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</si>
  <si>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</si>
  <si>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</si>
  <si>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</si>
  <si>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</si>
  <si>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</si>
  <si>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</si>
  <si>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</si>
  <si>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</si>
  <si>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</si>
  <si>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</si>
  <si>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</si>
  <si>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</si>
  <si>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</si>
  <si>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</si>
  <si>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</si>
  <si>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</si>
  <si>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</si>
  <si>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</si>
  <si>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</si>
  <si>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</si>
  <si>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</si>
  <si>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</si>
  <si>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</si>
  <si>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</si>
  <si>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</si>
  <si>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</si>
  <si>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</si>
  <si>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</si>
  <si>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</si>
  <si>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</si>
  <si>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</si>
  <si>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</si>
  <si>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</si>
  <si>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</si>
  <si>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</si>
  <si>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</si>
  <si>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</si>
  <si>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</si>
  <si>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</si>
  <si>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</si>
  <si>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</si>
  <si>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</si>
  <si>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</si>
  <si>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</si>
  <si>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</si>
  <si>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</si>
  <si>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</si>
  <si>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</si>
  <si>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</si>
  <si>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</si>
  <si>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</si>
  <si>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</si>
  <si>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</si>
  <si>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</si>
  <si>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</si>
  <si>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</si>
  <si>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</si>
  <si>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</si>
  <si>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</si>
  <si>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</si>
  <si>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</si>
  <si>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</si>
  <si>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</si>
  <si>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</si>
  <si>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</si>
  <si>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</si>
  <si>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</si>
  <si>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</si>
  <si>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</si>
  <si>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</si>
  <si>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</si>
  <si>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</si>
  <si>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</si>
  <si>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</si>
  <si>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</si>
  <si>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</si>
  <si>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</si>
  <si>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</si>
  <si>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</si>
  <si>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</si>
  <si>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</si>
  <si>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</si>
  <si>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</si>
  <si>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</si>
  <si>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</si>
  <si>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</si>
  <si>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</si>
  <si>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</si>
  <si>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</si>
  <si>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</si>
  <si>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</si>
  <si>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</si>
  <si>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</si>
  <si>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</si>
  <si>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</si>
  <si>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</si>
  <si>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</si>
  <si>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</si>
  <si>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</si>
  <si>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</si>
  <si>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</si>
  <si>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</si>
  <si>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</si>
  <si>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</si>
  <si>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</si>
  <si>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</si>
  <si>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</si>
  <si>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</si>
  <si>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</si>
  <si>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</si>
  <si>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</si>
  <si>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</si>
  <si>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</si>
  <si>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</si>
  <si>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</si>
  <si>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</si>
  <si>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</si>
  <si>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</si>
  <si>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</si>
  <si>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</si>
  <si>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</si>
  <si>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</si>
  <si>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</si>
  <si>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</si>
  <si>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</si>
  <si>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</si>
  <si>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</si>
  <si>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</si>
  <si>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</si>
  <si>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</si>
  <si>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</si>
  <si>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</si>
  <si>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</si>
  <si>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</si>
  <si>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</si>
  <si>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</si>
  <si>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</si>
  <si>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</si>
  <si>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</si>
  <si>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</si>
  <si>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</si>
  <si>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</si>
  <si>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</si>
  <si>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</si>
  <si>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</si>
  <si>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</si>
  <si>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</si>
  <si>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</si>
  <si>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</si>
  <si>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</si>
  <si>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</si>
  <si>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</si>
  <si>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</si>
  <si>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</si>
  <si>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</si>
  <si>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</si>
  <si>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</si>
  <si>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</si>
  <si>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</si>
  <si>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</si>
  <si>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</si>
  <si>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</si>
  <si>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</si>
  <si>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</si>
  <si>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</si>
  <si>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</si>
  <si>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</si>
  <si>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</si>
  <si>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</si>
  <si>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</si>
  <si>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</si>
  <si>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</si>
  <si>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</si>
  <si>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</si>
  <si>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</si>
  <si>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</si>
  <si>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</si>
  <si>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</si>
  <si>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</si>
  <si>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</si>
  <si>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</si>
  <si>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</si>
  <si>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</si>
  <si>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</si>
  <si>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</si>
  <si>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</si>
  <si>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</si>
  <si>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</si>
  <si>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</si>
  <si>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</si>
  <si>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</si>
  <si>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</si>
  <si>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</si>
  <si>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</si>
  <si>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</si>
  <si>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</si>
  <si>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</si>
  <si>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</si>
  <si>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</si>
  <si>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</si>
  <si>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</si>
  <si>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</si>
  <si>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</si>
  <si>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</si>
  <si>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</si>
  <si>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</si>
  <si>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</si>
  <si>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</si>
  <si>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</si>
  <si>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</si>
  <si>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</si>
  <si>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</si>
  <si>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</si>
  <si>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</si>
  <si>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</si>
  <si>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</si>
  <si>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</si>
  <si>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</si>
  <si>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</si>
  <si>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</si>
  <si>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</si>
  <si>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</si>
  <si>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</si>
  <si>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</si>
  <si>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</si>
  <si>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</si>
  <si>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</si>
  <si>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</si>
  <si>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</si>
  <si>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</si>
  <si>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</si>
  <si>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</si>
  <si>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</si>
  <si>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</si>
  <si>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</si>
  <si>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</si>
  <si>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</si>
  <si>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</si>
  <si>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</si>
  <si>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</si>
  <si>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</si>
  <si>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</si>
  <si>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</si>
  <si>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</si>
  <si>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</si>
  <si>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</si>
  <si>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</si>
  <si>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</si>
  <si>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</si>
  <si>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</si>
  <si>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</si>
  <si>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</si>
  <si>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</si>
  <si>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</si>
  <si>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</si>
  <si>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</si>
  <si>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</si>
  <si>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</si>
  <si>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</si>
  <si>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</si>
  <si>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</si>
  <si>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</si>
  <si>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</si>
  <si>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</si>
  <si>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</si>
  <si>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</si>
  <si>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</si>
  <si>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</si>
  <si>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</si>
  <si>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</si>
  <si>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</si>
  <si>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</si>
  <si>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</si>
  <si>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</si>
  <si>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</si>
  <si>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</si>
  <si>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</si>
  <si>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</si>
  <si>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</si>
  <si>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</si>
  <si>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</si>
  <si>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</si>
  <si>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</si>
  <si>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</si>
  <si>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</si>
  <si>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</si>
  <si>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</si>
  <si>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</si>
  <si>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</si>
  <si>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</si>
  <si>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</si>
  <si>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</si>
  <si>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</si>
  <si>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</si>
  <si>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</si>
  <si>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</si>
  <si>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</si>
  <si>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</si>
  <si>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</si>
  <si>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</si>
  <si>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</si>
  <si>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</si>
  <si>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</si>
  <si>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</si>
  <si>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</si>
  <si>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</si>
  <si>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</si>
  <si>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</si>
  <si>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</si>
  <si>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</si>
  <si>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</si>
  <si>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</si>
  <si>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</si>
  <si>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</si>
  <si>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</si>
  <si>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</si>
  <si>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</si>
  <si>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</si>
  <si>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</si>
  <si>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</si>
  <si>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</si>
  <si>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</si>
  <si>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</si>
  <si>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</si>
  <si>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</si>
  <si>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</si>
  <si>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</si>
  <si>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</si>
  <si>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</si>
  <si>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</si>
  <si>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</si>
  <si>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</si>
  <si>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</si>
  <si>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</si>
  <si>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</si>
  <si>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</si>
  <si>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</si>
  <si>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</si>
  <si>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</si>
  <si>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</si>
  <si>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</si>
  <si>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</si>
  <si>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</si>
  <si>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</si>
  <si>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</si>
  <si>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</si>
  <si>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</si>
  <si>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</si>
  <si>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</si>
  <si>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</si>
  <si>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</si>
  <si>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</si>
  <si>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</si>
  <si>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</si>
  <si>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</si>
  <si>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</si>
  <si>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</si>
  <si>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</si>
  <si>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</si>
  <si>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</si>
  <si>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</si>
  <si>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</si>
  <si>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</si>
  <si>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</si>
  <si>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</si>
  <si>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</si>
  <si>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</si>
  <si>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</si>
  <si>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</si>
  <si>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</si>
  <si>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</si>
  <si>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</si>
  <si>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</si>
  <si>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</si>
  <si>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</si>
  <si>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</si>
  <si>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</si>
  <si>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</si>
  <si>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</si>
  <si>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</si>
  <si>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</si>
  <si>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</si>
  <si>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</si>
  <si>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</si>
  <si>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</si>
  <si>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</si>
  <si>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</si>
  <si>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</si>
  <si>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</si>
  <si>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</si>
  <si>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</si>
  <si>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</si>
  <si>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</si>
  <si>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</si>
  <si>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</si>
  <si>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</si>
  <si>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</si>
  <si>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</si>
  <si>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</si>
  <si>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</si>
  <si>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</si>
  <si>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</si>
  <si>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</si>
  <si>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</si>
  <si>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</si>
  <si>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</si>
  <si>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</si>
  <si>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</si>
  <si>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</si>
  <si>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</si>
  <si>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</si>
  <si>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</si>
  <si>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</si>
  <si>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</si>
  <si>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</si>
  <si>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</si>
  <si>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</si>
  <si>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</si>
  <si>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</si>
  <si>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</si>
  <si>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</si>
  <si>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</si>
  <si>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</si>
  <si>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</si>
  <si>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</si>
  <si>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</si>
  <si>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</si>
  <si>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</si>
  <si>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</si>
  <si>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</si>
  <si>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</si>
  <si>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</si>
  <si>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</si>
  <si>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</si>
  <si>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</si>
  <si>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</si>
  <si>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</si>
  <si>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</si>
  <si>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</si>
  <si>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</si>
  <si>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</si>
  <si>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</si>
  <si>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</si>
  <si>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</si>
  <si>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</si>
  <si>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</si>
  <si>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</si>
  <si>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</si>
  <si>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</si>
  <si>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</si>
  <si>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</si>
  <si>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</si>
  <si>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</si>
  <si>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</si>
  <si>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</si>
  <si>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</si>
  <si>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</si>
  <si>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</si>
  <si>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</si>
  <si>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</si>
  <si>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</si>
  <si>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</si>
  <si>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</si>
  <si>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</si>
  <si>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</si>
  <si>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</si>
  <si>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</si>
  <si>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</si>
  <si>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</si>
  <si>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</si>
  <si>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</si>
  <si>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</si>
  <si>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</si>
  <si>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</si>
  <si>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</si>
  <si>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</si>
  <si>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</si>
  <si>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</si>
  <si>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</si>
  <si>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</si>
  <si>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</si>
  <si>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</si>
  <si>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</si>
  <si>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</si>
  <si>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</si>
  <si>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</si>
  <si>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</si>
  <si>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</si>
  <si>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</si>
  <si>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</si>
  <si>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</si>
  <si>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</si>
  <si>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</si>
  <si>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</si>
  <si>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</si>
  <si>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</si>
  <si>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</si>
  <si>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</si>
  <si>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</si>
  <si>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</si>
  <si>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</si>
  <si>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</si>
  <si>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</si>
  <si>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</si>
  <si>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</si>
  <si>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</si>
  <si>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</si>
  <si>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</si>
  <si>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</si>
  <si>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</si>
  <si>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</si>
  <si>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</si>
  <si>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</si>
  <si>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</si>
  <si>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</si>
  <si>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</si>
  <si>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</si>
  <si>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</si>
  <si>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</si>
  <si>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</si>
  <si>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</si>
  <si>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</si>
  <si>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</si>
  <si>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</si>
  <si>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</si>
  <si>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</si>
  <si>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</si>
  <si>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</si>
  <si>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</si>
  <si>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</si>
  <si>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</si>
  <si>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</si>
  <si>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</si>
  <si>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</si>
  <si>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</si>
  <si>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</si>
  <si>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</si>
  <si>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</si>
  <si>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</si>
  <si>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</si>
  <si>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</si>
  <si>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</si>
  <si>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</si>
  <si>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</si>
  <si>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</si>
  <si>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</si>
  <si>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</si>
  <si>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</si>
  <si>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</si>
  <si>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</si>
  <si>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</si>
  <si>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</si>
  <si>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</si>
  <si>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</si>
  <si>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</si>
  <si>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</si>
  <si>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</si>
  <si>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</si>
  <si>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</si>
  <si>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</si>
  <si>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</si>
  <si>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</si>
  <si>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</si>
  <si>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</si>
  <si>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</si>
  <si>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</si>
  <si>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</si>
  <si>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</si>
  <si>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</si>
  <si>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</si>
  <si>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</si>
  <si>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</si>
  <si>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</si>
  <si>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</si>
  <si>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</si>
  <si>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</si>
  <si>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</si>
  <si>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</si>
  <si>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</si>
  <si>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</si>
  <si>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</si>
  <si>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</si>
  <si>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</si>
  <si>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</si>
  <si>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</si>
  <si>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</si>
  <si>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</si>
  <si>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</si>
  <si>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</si>
  <si>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</si>
  <si>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</si>
  <si>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</si>
  <si>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</si>
  <si>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</si>
  <si>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</si>
  <si>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</si>
  <si>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</si>
  <si>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</si>
  <si>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</si>
  <si>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</si>
  <si>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</si>
  <si>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</si>
  <si>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</si>
  <si>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</si>
  <si>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</si>
  <si>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</si>
  <si>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</si>
  <si>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</si>
  <si>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</si>
  <si>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</si>
  <si>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</si>
  <si>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</si>
  <si>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</si>
  <si>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</si>
  <si>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</si>
  <si>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</si>
  <si>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</si>
  <si>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</si>
  <si>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</si>
  <si>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</si>
  <si>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</si>
  <si>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</si>
  <si>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</si>
  <si>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</si>
  <si>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</si>
  <si>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</si>
  <si>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</si>
  <si>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</si>
  <si>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</si>
  <si>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</si>
  <si>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</si>
  <si>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</si>
  <si>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</si>
  <si>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</si>
  <si>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</si>
  <si>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</si>
  <si>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</si>
  <si>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</si>
  <si>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</si>
  <si>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</si>
  <si>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</si>
  <si>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</si>
  <si>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</si>
  <si>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</si>
  <si>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</si>
  <si>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</si>
  <si>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</si>
  <si>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</si>
  <si>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</si>
  <si>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</si>
  <si>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</si>
  <si>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</si>
  <si>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</si>
  <si>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</si>
  <si>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</si>
  <si>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</si>
  <si>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</si>
  <si>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</si>
  <si>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</si>
  <si>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</si>
  <si>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</si>
  <si>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</si>
  <si>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</si>
  <si>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</si>
  <si>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</si>
  <si>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</si>
  <si>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</si>
  <si>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</si>
  <si>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</si>
  <si>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</si>
  <si>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</si>
  <si>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</si>
  <si>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</si>
  <si>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</si>
  <si>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</si>
  <si>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</si>
  <si>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</si>
  <si>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</si>
  <si>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</si>
  <si>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</si>
  <si>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</si>
  <si>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</si>
  <si>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</si>
  <si>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</si>
  <si>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</si>
  <si>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</si>
  <si>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</si>
  <si>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</si>
  <si>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</si>
  <si>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</si>
  <si>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</si>
  <si>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</si>
  <si>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</si>
  <si>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</si>
  <si>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</si>
  <si>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</si>
  <si>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</si>
  <si>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</si>
  <si>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</si>
  <si>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</si>
  <si>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</si>
  <si>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</si>
  <si>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</si>
  <si>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</si>
  <si>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</si>
  <si>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</si>
  <si>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</si>
  <si>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</si>
  <si>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</si>
  <si>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</si>
  <si>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</si>
  <si>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</si>
  <si>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</si>
  <si>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</si>
  <si>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</si>
  <si>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</si>
  <si>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</si>
  <si>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</si>
  <si>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</si>
  <si>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</si>
  <si>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</si>
  <si>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</si>
  <si>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</si>
  <si>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</si>
  <si>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</si>
  <si>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</si>
  <si>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</si>
  <si>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</si>
  <si>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</si>
  <si>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</si>
  <si>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</si>
  <si>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</si>
  <si>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</si>
  <si>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</si>
  <si>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</si>
  <si>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</si>
  <si>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</si>
  <si>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</si>
  <si>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</si>
  <si>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</si>
  <si>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</si>
  <si>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</si>
  <si>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</si>
  <si>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</si>
  <si>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</si>
  <si>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</si>
  <si>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</si>
  <si>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</si>
  <si>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</si>
  <si>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</si>
  <si>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</si>
  <si>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</si>
  <si>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</si>
  <si>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</si>
  <si>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</si>
  <si>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</si>
  <si>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</si>
  <si>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</si>
  <si>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</si>
  <si>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</si>
  <si>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</si>
  <si>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</si>
  <si>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</si>
  <si>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</si>
  <si>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</si>
  <si>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</si>
  <si>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</si>
  <si>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</si>
  <si>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</si>
  <si>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</si>
  <si>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</si>
  <si>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</si>
  <si>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</si>
  <si>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</si>
  <si>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</si>
  <si>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</si>
  <si>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</si>
  <si>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</si>
  <si>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</si>
  <si>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</si>
  <si>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</si>
  <si>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</si>
  <si>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</si>
  <si>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</si>
  <si>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</si>
  <si>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</si>
  <si>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</si>
  <si>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</si>
  <si>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</si>
  <si>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</si>
  <si>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</si>
  <si>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</si>
  <si>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</si>
  <si>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</si>
  <si>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</si>
  <si>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</si>
  <si>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</si>
  <si>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</si>
  <si>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</si>
  <si>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</si>
  <si>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</si>
  <si>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</si>
  <si>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</si>
  <si>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</si>
  <si>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</si>
  <si>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</si>
  <si>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</si>
  <si>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</si>
  <si>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</si>
  <si>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</si>
  <si>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</si>
  <si>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</si>
  <si>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</si>
  <si>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</si>
  <si>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</si>
  <si>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</si>
  <si>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</si>
  <si>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</si>
  <si>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</si>
  <si>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</si>
  <si>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</si>
  <si>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</si>
  <si>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</si>
  <si>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</si>
  <si>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</si>
  <si>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</si>
  <si>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</si>
  <si>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</si>
  <si>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</si>
  <si>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</si>
  <si>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</si>
  <si>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</si>
  <si>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</si>
  <si>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</si>
  <si>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</si>
  <si>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</si>
  <si>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</si>
  <si>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</si>
  <si>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</si>
  <si>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</si>
  <si>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</si>
  <si>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</si>
  <si>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</si>
  <si>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</si>
  <si>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</si>
  <si>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</si>
  <si>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</si>
  <si>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</si>
  <si>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</si>
  <si>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</si>
  <si>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</si>
  <si>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</si>
  <si>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</si>
  <si>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</si>
  <si>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</si>
  <si>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</si>
  <si>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</si>
  <si>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</si>
  <si>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</si>
  <si>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</si>
  <si>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</si>
  <si>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</si>
  <si>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</si>
  <si>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</si>
  <si>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</si>
  <si>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</si>
  <si>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</si>
  <si>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</si>
  <si>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</si>
  <si>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</si>
  <si>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</si>
  <si>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</si>
  <si>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</si>
  <si>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</si>
  <si>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</si>
  <si>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</si>
  <si>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</si>
  <si>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</si>
  <si>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</si>
  <si>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</si>
  <si>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</si>
  <si>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</si>
  <si>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</si>
  <si>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</si>
  <si>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</si>
  <si>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</si>
  <si>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</si>
  <si>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</si>
  <si>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</si>
  <si>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</si>
  <si>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</si>
  <si>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</si>
  <si>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</si>
  <si>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</si>
  <si>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</si>
  <si>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</si>
  <si>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</si>
  <si>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</si>
  <si>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</si>
  <si>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</si>
  <si>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</si>
  <si>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</si>
  <si>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</si>
  <si>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</si>
  <si>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</si>
  <si>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</si>
  <si>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</si>
  <si>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</si>
  <si>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</si>
  <si>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</si>
  <si>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</si>
  <si>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</si>
  <si>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</si>
  <si>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</si>
  <si>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</si>
  <si>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</si>
  <si>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</si>
  <si>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</si>
  <si>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</si>
  <si>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</si>
  <si>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</si>
  <si>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</si>
  <si>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</si>
  <si>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</si>
  <si>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</si>
  <si>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</si>
  <si>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</si>
  <si>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</si>
  <si>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</si>
  <si>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</si>
  <si>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</si>
  <si>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</si>
  <si>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</si>
  <si>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</si>
  <si>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</si>
  <si>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</si>
  <si>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</si>
  <si>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</si>
  <si>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</si>
  <si>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</si>
  <si>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</si>
  <si>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</si>
  <si>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</si>
  <si>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</si>
  <si>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</si>
  <si>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</si>
  <si>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</si>
  <si>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</si>
  <si>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</si>
  <si>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</si>
  <si>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</si>
  <si>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</si>
  <si>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</si>
  <si>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</si>
  <si>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</si>
  <si>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</si>
  <si>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</si>
  <si>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</si>
  <si>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</si>
  <si>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</si>
  <si>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</si>
  <si>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</si>
  <si>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</si>
  <si>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</si>
  <si>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</si>
  <si>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</si>
  <si>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</si>
  <si>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</si>
  <si>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</si>
  <si>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</si>
  <si>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</si>
  <si>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</si>
  <si>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</si>
  <si>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</si>
  <si>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</si>
  <si>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</si>
  <si>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</si>
  <si>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</si>
  <si>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</si>
  <si>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</si>
  <si>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</si>
  <si>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</si>
  <si>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</si>
  <si>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</si>
  <si>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</si>
  <si>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</si>
  <si>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</si>
  <si>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</si>
  <si>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</si>
  <si>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</si>
  <si>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</si>
  <si>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</si>
  <si>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</si>
  <si>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</si>
  <si>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</si>
  <si>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</si>
  <si>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</si>
  <si>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</si>
  <si>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</si>
  <si>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</si>
  <si>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</si>
  <si>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</si>
  <si>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</si>
  <si>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</si>
  <si>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</si>
  <si>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</si>
  <si>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</si>
  <si>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</si>
  <si>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</si>
  <si>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</si>
  <si>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</si>
  <si>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</si>
  <si>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</si>
  <si>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</si>
  <si>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</si>
  <si>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</si>
  <si>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</si>
  <si>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</si>
  <si>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</si>
  <si>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</si>
  <si>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</si>
  <si>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</si>
  <si>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</si>
  <si>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</si>
  <si>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</si>
  <si>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</si>
  <si>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</si>
  <si>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</si>
  <si>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</si>
  <si>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</si>
  <si>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</si>
  <si>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</si>
  <si>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</si>
  <si>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</si>
  <si>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</si>
  <si>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</si>
  <si>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</si>
  <si>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</si>
  <si>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</si>
  <si>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</si>
  <si>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</si>
  <si>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</si>
  <si>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</si>
  <si>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</si>
  <si>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</si>
  <si>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</si>
  <si>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</si>
  <si>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</si>
  <si>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</si>
  <si>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</si>
  <si>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</si>
  <si>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</si>
  <si>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</si>
  <si>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</si>
  <si>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</si>
  <si>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</si>
  <si>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</si>
  <si>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</si>
  <si>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</si>
  <si>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</si>
  <si>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</si>
  <si>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</si>
  <si>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</si>
  <si>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</si>
  <si>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</si>
  <si>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</si>
  <si>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</si>
  <si>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</si>
  <si>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</si>
  <si>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</si>
  <si>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</si>
  <si>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</si>
  <si>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</si>
  <si>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</si>
  <si>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</si>
  <si>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</si>
  <si>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</si>
  <si>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</si>
  <si>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</si>
  <si>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</si>
  <si>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</si>
  <si>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</si>
  <si>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</si>
  <si>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</si>
  <si>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</si>
  <si>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</si>
  <si>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</si>
  <si>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</si>
  <si>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</si>
  <si>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</si>
  <si>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</si>
  <si>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</si>
  <si>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</si>
  <si>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</si>
  <si>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</si>
  <si>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</si>
  <si>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</si>
  <si>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</si>
  <si>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</si>
  <si>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</si>
  <si>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</si>
  <si>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</si>
  <si>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</si>
  <si>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</si>
  <si>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</si>
  <si>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</si>
  <si>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</si>
  <si>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</si>
  <si>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</si>
  <si>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</si>
  <si>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</si>
  <si>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</si>
  <si>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</si>
  <si>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</si>
  <si>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</si>
  <si>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</si>
  <si>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</si>
  <si>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</si>
  <si>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</si>
  <si>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</si>
  <si>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</si>
  <si>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</si>
  <si>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</si>
  <si>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</si>
  <si>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</si>
  <si>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</si>
  <si>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</si>
  <si>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</si>
  <si>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</si>
  <si>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</si>
  <si>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</si>
  <si>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</si>
  <si>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</si>
  <si>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</si>
  <si>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</si>
  <si>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</si>
  <si>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</si>
  <si>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</si>
  <si>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</si>
  <si>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</si>
  <si>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</si>
  <si>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</si>
  <si>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</si>
  <si>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</si>
  <si>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</si>
  <si>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</si>
  <si>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</si>
  <si>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</si>
  <si>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</si>
  <si>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</si>
  <si>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</si>
  <si>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</si>
  <si>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</si>
  <si>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</si>
  <si>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</si>
  <si>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</si>
  <si>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</si>
  <si>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</si>
  <si>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</si>
  <si>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</si>
  <si>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</si>
  <si>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</si>
  <si>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</si>
  <si>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</si>
  <si>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</si>
  <si>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</si>
  <si>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</si>
  <si>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</si>
  <si>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</si>
  <si>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</si>
  <si>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</si>
  <si>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</si>
  <si>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</si>
  <si>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</si>
  <si>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</si>
  <si>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</si>
  <si>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</si>
  <si>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</si>
  <si>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</si>
  <si>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</si>
  <si>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</si>
  <si>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</si>
  <si>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</si>
  <si>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</si>
  <si>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</si>
  <si>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</si>
  <si>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</si>
  <si>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</si>
  <si>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</si>
  <si>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</si>
  <si>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</si>
  <si>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</si>
  <si>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</si>
  <si>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</si>
  <si>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</si>
  <si>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</si>
  <si>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</si>
  <si>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</si>
  <si>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</si>
  <si>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</si>
  <si>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</si>
  <si>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</si>
  <si>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</si>
  <si>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</si>
  <si>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</si>
  <si>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</si>
  <si>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</si>
  <si>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</si>
  <si>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</si>
  <si>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</si>
  <si>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</si>
  <si>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</si>
  <si>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</si>
  <si>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</si>
  <si>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</si>
  <si>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</si>
  <si>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</si>
  <si>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</si>
  <si>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</si>
  <si>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</si>
  <si>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</si>
  <si>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</si>
  <si>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</si>
  <si>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</si>
  <si>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</si>
  <si>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</si>
  <si>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</si>
  <si>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</si>
  <si>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</si>
  <si>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</si>
  <si>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</si>
  <si>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</si>
  <si>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</si>
  <si>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</si>
  <si>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</si>
  <si>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</si>
  <si>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</si>
  <si>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</si>
  <si>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</si>
  <si>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</si>
  <si>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</si>
  <si>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</si>
  <si>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</si>
  <si>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</si>
  <si>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</si>
  <si>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</si>
  <si>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</si>
  <si>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</si>
  <si>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</si>
  <si>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</si>
  <si>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</si>
  <si>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</si>
  <si>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</si>
  <si>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</si>
  <si>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</si>
  <si>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</si>
  <si>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</si>
  <si>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</si>
  <si>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</si>
  <si>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</si>
  <si>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</si>
  <si>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</si>
  <si>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</si>
  <si>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</si>
  <si>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</si>
  <si>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</si>
  <si>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</si>
  <si>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</si>
  <si>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</si>
  <si>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</si>
  <si>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</si>
  <si>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</si>
  <si>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</si>
  <si>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</si>
  <si>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</si>
  <si>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</si>
  <si>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</si>
  <si>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</si>
  <si>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</si>
  <si>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</si>
  <si>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</si>
  <si>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</si>
  <si>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</si>
  <si>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</si>
  <si>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</si>
  <si>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</si>
  <si>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</si>
  <si>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</si>
  <si>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</si>
  <si>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</si>
  <si>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</si>
  <si>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</si>
  <si>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</si>
  <si>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</si>
  <si>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</si>
  <si>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</si>
  <si>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</si>
  <si>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</si>
  <si>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</si>
  <si>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</si>
  <si>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</si>
  <si>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</si>
  <si>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</si>
  <si>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</si>
  <si>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</si>
  <si>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</si>
  <si>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</si>
  <si>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</si>
  <si>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</si>
  <si>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</si>
  <si>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</si>
  <si>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</si>
  <si>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</si>
  <si>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</si>
  <si>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</si>
  <si>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</si>
  <si>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</si>
  <si>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</si>
  <si>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</si>
  <si>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</si>
  <si>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</si>
  <si>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</si>
  <si>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</si>
  <si>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</si>
  <si>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</si>
  <si>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</si>
  <si>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</si>
  <si>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</si>
  <si>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</si>
  <si>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</si>
  <si>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</si>
  <si>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</si>
  <si>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</si>
  <si>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</si>
  <si>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</si>
  <si>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</si>
  <si>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</si>
  <si>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</si>
  <si>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</si>
  <si>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</si>
  <si>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</si>
  <si>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</si>
  <si>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</si>
  <si>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</si>
  <si>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</si>
  <si>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</si>
  <si>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</si>
  <si>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</si>
  <si>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</si>
  <si>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</si>
  <si>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</si>
  <si>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</si>
  <si>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</si>
  <si>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</si>
  <si>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</si>
  <si>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</si>
  <si>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</si>
  <si>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</si>
  <si>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</si>
  <si>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</si>
  <si>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</si>
  <si>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</si>
  <si>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</si>
  <si>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</si>
  <si>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</si>
  <si>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</si>
  <si>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</si>
  <si>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</si>
  <si>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</si>
  <si>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</si>
  <si>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</si>
  <si>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</si>
  <si>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</si>
  <si>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</si>
  <si>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</si>
  <si>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</si>
  <si>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</si>
  <si>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</si>
  <si>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</si>
  <si>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</si>
  <si>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</si>
  <si>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</si>
  <si>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</si>
  <si>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</si>
  <si>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</si>
  <si>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</si>
  <si>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</si>
  <si>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</si>
  <si>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</si>
  <si>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</si>
  <si>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</si>
  <si>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</si>
  <si>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</si>
  <si>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</si>
  <si>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</si>
  <si>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</si>
  <si>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</si>
  <si>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</si>
  <si>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</si>
  <si>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</si>
  <si>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</si>
  <si>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</si>
  <si>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</si>
  <si>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</si>
  <si>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</si>
  <si>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</si>
  <si>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</si>
  <si>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</si>
  <si>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</si>
  <si>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</si>
  <si>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</si>
  <si>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</si>
  <si>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</si>
  <si>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</si>
  <si>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</si>
  <si>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</si>
  <si>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</si>
  <si>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</si>
  <si>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</si>
  <si>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</si>
  <si>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</si>
  <si>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</si>
  <si>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</si>
  <si>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</si>
  <si>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</si>
  <si>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</si>
  <si>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</si>
  <si>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</si>
  <si>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</si>
  <si>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</si>
  <si>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</si>
  <si>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</si>
  <si>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</si>
  <si>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</si>
  <si>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</si>
  <si>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</si>
  <si>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</si>
  <si>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</si>
  <si>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</si>
  <si>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</si>
  <si>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</si>
  <si>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</si>
  <si>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</si>
  <si>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</si>
  <si>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</si>
  <si>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</si>
  <si>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</si>
  <si>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</si>
  <si>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</si>
  <si>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</si>
  <si>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</si>
  <si>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</si>
  <si>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</si>
  <si>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</si>
  <si>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</si>
  <si>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</si>
  <si>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</si>
  <si>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</si>
  <si>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</si>
  <si>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</si>
  <si>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</si>
  <si>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</si>
  <si>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</si>
  <si>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</si>
  <si>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</si>
  <si>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</si>
  <si>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</si>
  <si>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</si>
  <si>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</si>
  <si>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</si>
  <si>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</si>
  <si>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</si>
  <si>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</si>
  <si>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</si>
  <si>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</si>
  <si>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</si>
  <si>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</si>
  <si>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</si>
  <si>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</si>
  <si>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</si>
  <si>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</si>
  <si>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</si>
  <si>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</si>
  <si>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</si>
  <si>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</si>
  <si>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</si>
  <si>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</si>
  <si>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</si>
  <si>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</si>
  <si>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</si>
  <si>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</si>
  <si>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</si>
  <si>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</si>
  <si>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</si>
  <si>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</si>
  <si>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</si>
  <si>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</si>
  <si>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</si>
  <si>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</si>
  <si>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</si>
  <si>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</si>
  <si>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</si>
  <si>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</si>
  <si>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</si>
  <si>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</si>
  <si>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</si>
  <si>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</si>
  <si>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</si>
  <si>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</si>
  <si>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</si>
  <si>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</si>
  <si>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</si>
  <si>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</si>
  <si>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</si>
  <si>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</si>
  <si>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</si>
  <si>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</si>
  <si>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</si>
  <si>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</si>
  <si>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</si>
  <si>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</si>
  <si>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</si>
  <si>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</si>
  <si>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</si>
  <si>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</si>
  <si>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</si>
  <si>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</si>
  <si>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</si>
  <si>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</si>
  <si>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</si>
  <si>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</si>
  <si>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</si>
  <si>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</si>
  <si>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</si>
  <si>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</si>
  <si>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</si>
  <si>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</si>
  <si>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</si>
  <si>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</si>
  <si>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</si>
  <si>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</si>
  <si>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</si>
  <si>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</si>
  <si>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</si>
  <si>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</si>
  <si>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</si>
  <si>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</si>
  <si>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</si>
  <si>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</si>
  <si>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</si>
  <si>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</si>
  <si>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</si>
  <si>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</si>
  <si>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</si>
  <si>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</si>
  <si>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</si>
  <si>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</si>
  <si>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</si>
  <si>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</si>
  <si>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</si>
  <si>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</si>
  <si>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</si>
  <si>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</si>
  <si>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</si>
  <si>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</si>
  <si>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</si>
  <si>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</si>
  <si>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</si>
  <si>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</si>
  <si>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</si>
  <si>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</si>
  <si>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</si>
  <si>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</si>
  <si>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</si>
  <si>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</si>
  <si>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</si>
  <si>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</si>
  <si>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</si>
  <si>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</si>
  <si>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</si>
  <si>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</si>
  <si>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</si>
  <si>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</si>
  <si>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</si>
  <si>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</si>
  <si>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</si>
  <si>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</si>
  <si>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</si>
  <si>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</si>
  <si>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</si>
  <si>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</si>
  <si>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</si>
  <si>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</si>
  <si>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</si>
  <si>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</si>
  <si>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</si>
  <si>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</si>
  <si>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</si>
  <si>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</si>
  <si>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</si>
  <si>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</si>
  <si>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</si>
  <si>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</si>
  <si>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</si>
  <si>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</si>
  <si>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</si>
  <si>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</si>
  <si>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</si>
  <si>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</si>
  <si>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</si>
  <si>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</si>
  <si>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</si>
  <si>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</si>
  <si>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</si>
  <si>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</si>
  <si>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</si>
  <si>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</si>
  <si>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</si>
  <si>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</si>
  <si>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</si>
  <si>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</si>
  <si>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</si>
  <si>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</si>
  <si>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</si>
  <si>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</si>
  <si>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</si>
  <si>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</si>
  <si>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</si>
  <si>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</si>
  <si>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</si>
  <si>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</si>
  <si>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</si>
  <si>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</si>
  <si>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</si>
  <si>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</si>
  <si>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</si>
  <si>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</si>
  <si>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</si>
  <si>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</si>
  <si>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</si>
  <si>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</si>
  <si>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</si>
  <si>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</si>
  <si>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</si>
  <si>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</si>
  <si>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</si>
  <si>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</si>
  <si>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</si>
  <si>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</si>
  <si>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</si>
  <si>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</si>
  <si>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</si>
  <si>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</si>
  <si>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</si>
  <si>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</si>
  <si>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</si>
  <si>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</si>
  <si>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</si>
  <si>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</si>
  <si>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</si>
  <si>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</si>
  <si>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</si>
  <si>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</si>
  <si>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</si>
  <si>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</si>
  <si>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</si>
  <si>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</si>
  <si>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</si>
  <si>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</si>
  <si>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</si>
  <si>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</si>
  <si>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</si>
  <si>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</si>
  <si>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</si>
  <si>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</si>
  <si>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</si>
  <si>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</si>
  <si>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</si>
  <si>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</si>
  <si>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</si>
  <si>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</si>
  <si>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</si>
  <si>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</si>
  <si>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</si>
  <si>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</si>
  <si>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</si>
  <si>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</si>
  <si>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</si>
  <si>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</si>
  <si>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</si>
  <si>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</si>
  <si>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</si>
  <si>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</si>
  <si>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</si>
  <si>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</si>
  <si>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</si>
  <si>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</si>
  <si>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</si>
  <si>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</si>
  <si>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</si>
  <si>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</si>
  <si>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</si>
  <si>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</si>
  <si>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</si>
  <si>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</si>
  <si>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</si>
  <si>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</si>
  <si>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</si>
  <si>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</si>
  <si>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</si>
  <si>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</si>
  <si>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</si>
  <si>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</si>
  <si>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</si>
  <si>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</si>
  <si>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</si>
  <si>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</si>
  <si>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</si>
  <si>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</si>
  <si>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</si>
  <si>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</si>
  <si>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</si>
  <si>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</si>
  <si>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</si>
  <si>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</si>
  <si>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</si>
  <si>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</si>
  <si>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</si>
  <si>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</si>
  <si>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</si>
  <si>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</si>
  <si>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</si>
  <si>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</si>
  <si>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</si>
  <si>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</si>
  <si>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</si>
  <si>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</si>
  <si>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</si>
  <si>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</si>
  <si>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</si>
  <si>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</si>
  <si>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</si>
  <si>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</si>
  <si>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</si>
  <si>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</si>
  <si>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</si>
  <si>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</si>
  <si>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</si>
  <si>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</si>
  <si>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</si>
  <si>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</si>
  <si>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</si>
  <si>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</si>
  <si>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</si>
  <si>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</si>
  <si>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</si>
  <si>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</si>
  <si>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</si>
  <si>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</si>
  <si>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</si>
  <si>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</si>
  <si>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</si>
  <si>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</si>
  <si>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</si>
  <si>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</si>
  <si>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</si>
  <si>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</si>
  <si>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</si>
  <si>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</si>
  <si>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</si>
  <si>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</si>
  <si>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</si>
  <si>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</si>
  <si>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</si>
  <si>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</si>
  <si>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</si>
  <si>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</si>
  <si>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</si>
  <si>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</si>
  <si>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</si>
  <si>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</si>
  <si>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</si>
  <si>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</si>
  <si>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</si>
  <si>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</si>
  <si>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</si>
  <si>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</si>
  <si>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</si>
  <si>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</si>
  <si>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</si>
  <si>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</si>
  <si>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</si>
  <si>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</si>
  <si>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</si>
  <si>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</si>
  <si>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</si>
  <si>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</si>
  <si>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</si>
  <si>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</si>
  <si>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</si>
  <si>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</si>
  <si>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</si>
  <si>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</si>
  <si>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</si>
  <si>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</si>
  <si>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</si>
  <si>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</si>
  <si>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</si>
  <si>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</si>
  <si>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</si>
  <si>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</si>
  <si>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</si>
  <si>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</si>
  <si>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</si>
  <si>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</si>
  <si>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</si>
  <si>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</si>
  <si>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</si>
  <si>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</si>
  <si>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</si>
  <si>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</si>
  <si>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</si>
  <si>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</si>
  <si>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</si>
  <si>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</si>
  <si>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</si>
  <si>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</si>
  <si>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</si>
  <si>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</si>
  <si>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</si>
  <si>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</si>
  <si>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</si>
  <si>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</si>
  <si>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</si>
  <si>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</si>
  <si>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</si>
  <si>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</si>
  <si>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</si>
  <si>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</si>
  <si>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</si>
  <si>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</si>
  <si>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</si>
  <si>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</si>
  <si>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</si>
  <si>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</si>
  <si>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</si>
  <si>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</si>
  <si>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</si>
  <si>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</si>
  <si>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</si>
  <si>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</si>
  <si>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</si>
  <si>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</si>
  <si>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</si>
  <si>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</si>
  <si>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</si>
  <si>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</si>
  <si>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</si>
  <si>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</si>
  <si>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</si>
  <si>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</si>
  <si>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</si>
  <si>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</si>
  <si>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</si>
  <si>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</si>
  <si>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</si>
  <si>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</si>
  <si>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</si>
  <si>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</si>
  <si>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</si>
  <si>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</si>
  <si>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</si>
  <si>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</si>
  <si>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</si>
  <si>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</si>
  <si>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</si>
  <si>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</si>
  <si>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</si>
  <si>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</si>
  <si>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</si>
  <si>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</si>
  <si>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</si>
  <si>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</si>
  <si>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</si>
  <si>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</si>
  <si>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</si>
  <si>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</si>
  <si>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</si>
  <si>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</si>
  <si>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</si>
  <si>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</si>
  <si>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</si>
  <si>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</si>
  <si>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</si>
  <si>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</si>
  <si>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</si>
  <si>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</si>
  <si>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</si>
  <si>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</si>
  <si>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</si>
  <si>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</si>
  <si>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</si>
  <si>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</si>
  <si>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</si>
  <si>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</si>
  <si>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</si>
  <si>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</si>
  <si>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</si>
  <si>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</si>
  <si>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</si>
  <si>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</si>
  <si>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</si>
  <si>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</si>
  <si>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</si>
  <si>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</si>
  <si>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</si>
  <si>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</si>
  <si>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</si>
  <si>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</si>
  <si>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</si>
  <si>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</si>
  <si>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</si>
  <si>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</si>
  <si>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</si>
  <si>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</si>
  <si>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</si>
  <si>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</si>
  <si>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</si>
  <si>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</si>
  <si>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</si>
  <si>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</si>
  <si>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</si>
  <si>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</si>
  <si>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</si>
  <si>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</si>
  <si>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</si>
  <si>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</si>
  <si>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</si>
  <si>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</si>
  <si>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</si>
  <si>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</si>
  <si>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</si>
  <si>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</si>
  <si>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</si>
  <si>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</si>
  <si>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</si>
  <si>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</si>
  <si>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</si>
  <si>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</si>
  <si>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</si>
  <si>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</si>
  <si>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</si>
  <si>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</si>
  <si>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</si>
  <si>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</si>
  <si>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</si>
  <si>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</si>
  <si>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</si>
  <si>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</si>
  <si>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</si>
  <si>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</si>
  <si>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</si>
  <si>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</si>
  <si>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</si>
  <si>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</si>
  <si>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</si>
  <si>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</si>
  <si>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</si>
  <si>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</si>
  <si>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</si>
  <si>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</si>
  <si>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</si>
  <si>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</si>
  <si>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</si>
  <si>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</si>
  <si>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</si>
  <si>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</si>
  <si>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</si>
  <si>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</si>
  <si>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</si>
  <si>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</si>
  <si>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</si>
  <si>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</si>
  <si>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</si>
  <si>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</si>
  <si>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</si>
  <si>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</si>
  <si>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</si>
  <si>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</si>
  <si>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</si>
  <si>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</si>
  <si>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</si>
  <si>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</si>
  <si>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</si>
  <si>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</si>
  <si>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</si>
  <si>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</si>
  <si>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</si>
  <si>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</si>
  <si>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</si>
  <si>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</si>
  <si>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</si>
  <si>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</si>
  <si>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</si>
  <si>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</si>
  <si>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</si>
  <si>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</si>
  <si>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</si>
  <si>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</si>
  <si>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</si>
  <si>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</si>
  <si>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</si>
  <si>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</si>
  <si>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</si>
  <si>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</si>
  <si>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</si>
  <si>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</si>
  <si>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</si>
  <si>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</si>
  <si>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</si>
  <si>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</si>
  <si>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</si>
  <si>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</si>
  <si>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</si>
  <si>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</si>
  <si>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</si>
  <si>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</si>
  <si>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</si>
  <si>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</si>
  <si>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</si>
  <si>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</si>
  <si>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</si>
  <si>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</si>
  <si>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</si>
  <si>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</si>
  <si>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</si>
  <si>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</si>
  <si>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</si>
  <si>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</si>
  <si>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</si>
  <si>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</si>
  <si>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</si>
  <si>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</si>
  <si>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</si>
  <si>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</si>
  <si>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</si>
  <si>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</si>
  <si>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</si>
  <si>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</si>
  <si>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</si>
  <si>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</si>
  <si>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</si>
  <si>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</si>
  <si>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</si>
  <si>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</si>
  <si>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</si>
  <si>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</si>
  <si>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</si>
  <si>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</si>
  <si>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</si>
  <si>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</si>
  <si>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</si>
  <si>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</si>
  <si>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</si>
  <si>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</si>
  <si>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</si>
  <si>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</si>
  <si>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</si>
  <si>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</si>
  <si>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</si>
  <si>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</si>
  <si>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</si>
  <si>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</si>
  <si>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</si>
  <si>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</si>
  <si>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</si>
  <si>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</si>
  <si>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</si>
  <si>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</si>
  <si>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</si>
  <si>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</si>
  <si>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</si>
  <si>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</si>
  <si>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</si>
  <si>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</si>
  <si>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</si>
  <si>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</si>
  <si>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</si>
  <si>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</si>
  <si>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</si>
  <si>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</si>
  <si>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</si>
  <si>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</si>
  <si>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</si>
  <si>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</si>
  <si>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</si>
  <si>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</si>
  <si>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</si>
  <si>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</si>
  <si>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</si>
  <si>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</si>
  <si>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</si>
  <si>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</si>
  <si>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</si>
  <si>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</si>
  <si>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</si>
  <si>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</si>
  <si>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</si>
  <si>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</si>
  <si>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</si>
  <si>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</si>
  <si>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</si>
  <si>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</si>
  <si>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</si>
  <si>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</si>
  <si>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</si>
  <si>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</si>
  <si>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</si>
  <si>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</si>
  <si>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</si>
  <si>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</si>
  <si>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</si>
  <si>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</si>
  <si>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</si>
  <si>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</si>
  <si>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</si>
  <si>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</si>
  <si>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</si>
  <si>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</si>
  <si>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</si>
  <si>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</si>
  <si>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</si>
  <si>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</si>
  <si>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</si>
  <si>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</si>
  <si>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</si>
  <si>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</si>
  <si>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</si>
  <si>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</si>
  <si>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</si>
  <si>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</si>
  <si>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</si>
  <si>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</si>
  <si>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</si>
  <si>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</si>
  <si>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</si>
  <si>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</si>
  <si>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</si>
  <si>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</si>
  <si>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</si>
  <si>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</si>
  <si>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</si>
  <si>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</si>
  <si>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</si>
  <si>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</si>
  <si>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</si>
  <si>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</si>
  <si>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</si>
  <si>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</si>
  <si>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</si>
  <si>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</si>
  <si>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</si>
  <si>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</si>
  <si>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</si>
  <si>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</si>
  <si>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</si>
  <si>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</si>
  <si>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</si>
  <si>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</si>
  <si>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</si>
  <si>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</si>
  <si>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</si>
  <si>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</si>
  <si>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</si>
  <si>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</si>
  <si>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</si>
  <si>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</si>
  <si>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</si>
  <si>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</si>
  <si>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</si>
  <si>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</si>
  <si>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</si>
  <si>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</si>
  <si>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</si>
  <si>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</si>
  <si>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</si>
  <si>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</si>
  <si>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</si>
  <si>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</si>
  <si>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</si>
  <si>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</si>
  <si>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</si>
  <si>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</si>
  <si>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</si>
  <si>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</si>
  <si>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</si>
  <si>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</si>
  <si>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</si>
  <si>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</si>
  <si>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</si>
  <si>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</si>
  <si>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</si>
  <si>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</si>
  <si>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</si>
  <si>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</si>
  <si>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</si>
  <si>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</si>
  <si>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</si>
  <si>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</si>
  <si>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</si>
  <si>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</si>
  <si>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</si>
  <si>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</si>
  <si>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</si>
  <si>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</si>
  <si>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</si>
  <si>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</si>
  <si>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</si>
  <si>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</si>
  <si>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</si>
  <si>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</si>
  <si>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</si>
  <si>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</si>
  <si>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</si>
  <si>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</si>
  <si>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</si>
  <si>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</si>
  <si>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</si>
  <si>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</si>
  <si>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</si>
  <si>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</si>
  <si>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</si>
  <si>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</si>
  <si>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</si>
  <si>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</si>
  <si>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</si>
  <si>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</si>
  <si>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</si>
  <si>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</si>
  <si>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</si>
  <si>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</si>
  <si>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</si>
  <si>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</si>
  <si>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</si>
  <si>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</si>
  <si>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</si>
  <si>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</si>
  <si>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</si>
  <si>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</si>
  <si>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</si>
  <si>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</si>
  <si>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</si>
  <si>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</si>
  <si>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</si>
  <si>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</si>
  <si>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</si>
  <si>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</si>
  <si>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</si>
  <si>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</si>
  <si>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</si>
  <si>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</si>
  <si>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</si>
  <si>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</si>
  <si>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</si>
  <si>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</si>
  <si>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</si>
  <si>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</si>
  <si>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</si>
  <si>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</si>
  <si>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</si>
  <si>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</si>
  <si>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</si>
  <si>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</si>
  <si>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</si>
  <si>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</si>
  <si>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</si>
  <si>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</si>
  <si>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</si>
  <si>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</si>
  <si>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</si>
  <si>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</si>
  <si>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</si>
  <si>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</si>
  <si>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</si>
  <si>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</si>
  <si>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</si>
  <si>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</si>
  <si>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</si>
  <si>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</si>
  <si>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</si>
  <si>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</si>
  <si>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</si>
  <si>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</si>
  <si>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</si>
  <si>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</si>
  <si>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</si>
  <si>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</si>
  <si>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</si>
  <si>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</si>
  <si>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</si>
  <si>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</si>
  <si>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</si>
  <si>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</si>
  <si>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</si>
  <si>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</si>
  <si>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</si>
  <si>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</si>
  <si>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</si>
  <si>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</si>
  <si>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</si>
  <si>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</si>
  <si>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</si>
  <si>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</si>
  <si>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</si>
  <si>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</si>
  <si>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</si>
  <si>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</si>
  <si>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</si>
  <si>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</si>
  <si>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</si>
  <si>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</si>
  <si>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</si>
  <si>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</si>
  <si>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</si>
  <si>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</si>
  <si>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</si>
  <si>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</si>
  <si>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</si>
  <si>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</si>
  <si>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</si>
  <si>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</si>
  <si>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</si>
  <si>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</si>
  <si>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</si>
  <si>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</si>
  <si>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</si>
  <si>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</si>
  <si>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</si>
  <si>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</si>
  <si>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</si>
  <si>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</si>
  <si>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</si>
  <si>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</si>
  <si>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</si>
  <si>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</si>
  <si>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</si>
  <si>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</si>
  <si>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</si>
  <si>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</si>
  <si>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</si>
  <si>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</si>
  <si>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</si>
  <si>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</si>
  <si>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</si>
  <si>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</si>
  <si>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</si>
  <si>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</si>
  <si>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</si>
  <si>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</si>
  <si>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</si>
  <si>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</si>
  <si>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</si>
  <si>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</si>
  <si>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</si>
  <si>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</si>
  <si>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</si>
  <si>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</si>
  <si>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</si>
  <si>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</si>
  <si>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</si>
  <si>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</si>
  <si>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</si>
  <si>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</si>
  <si>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</si>
  <si>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</si>
  <si>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</si>
  <si>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</si>
  <si>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</si>
  <si>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</si>
  <si>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</si>
  <si>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</si>
  <si>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</si>
  <si>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</si>
  <si>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</si>
  <si>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</si>
  <si>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</si>
  <si>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</si>
  <si>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</si>
  <si>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</si>
  <si>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</si>
  <si>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</si>
  <si>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</si>
  <si>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</si>
  <si>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</si>
  <si>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</si>
  <si>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</si>
  <si>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</si>
  <si>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</si>
  <si>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</si>
  <si>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</si>
  <si>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</si>
  <si>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</si>
  <si>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</si>
  <si>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</si>
  <si>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</si>
  <si>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</si>
  <si>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</si>
  <si>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</si>
  <si>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</si>
  <si>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</si>
  <si>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</si>
  <si>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</si>
  <si>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</si>
  <si>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</si>
  <si>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</si>
  <si>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</si>
  <si>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</si>
  <si>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</si>
  <si>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</si>
  <si>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</si>
  <si>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</si>
  <si>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</si>
  <si>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</si>
  <si>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</si>
  <si>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</si>
  <si>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</si>
  <si>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</si>
  <si>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</si>
  <si>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</si>
  <si>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</si>
  <si>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</si>
  <si>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</si>
  <si>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</si>
  <si>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</si>
  <si>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</si>
  <si>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</si>
  <si>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</si>
  <si>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</si>
  <si>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</si>
  <si>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</si>
  <si>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</si>
  <si>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</si>
  <si>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</si>
  <si>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</si>
  <si>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</si>
  <si>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</si>
  <si>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</si>
  <si>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</si>
  <si>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</si>
  <si>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</si>
  <si>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</si>
  <si>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</si>
  <si>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</si>
  <si>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</si>
  <si>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</si>
  <si>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</si>
  <si>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</si>
  <si>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</si>
  <si>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</si>
  <si>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</si>
  <si>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</si>
  <si>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</si>
  <si>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</si>
  <si>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</si>
  <si>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</si>
  <si>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</si>
  <si>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</si>
  <si>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</si>
  <si>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</si>
  <si>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</si>
  <si>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</si>
  <si>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</si>
  <si>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</si>
  <si>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</si>
  <si>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</si>
  <si>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</si>
  <si>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</si>
  <si>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</si>
  <si>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</si>
  <si>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</si>
  <si>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</si>
  <si>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</si>
  <si>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</si>
  <si>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</si>
  <si>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</si>
  <si>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</si>
  <si>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</si>
  <si>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</si>
  <si>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</si>
  <si>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</si>
  <si>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</si>
  <si>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</si>
  <si>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</si>
  <si>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</si>
  <si>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</si>
  <si>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</si>
  <si>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</si>
  <si>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</si>
  <si>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</si>
  <si>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</si>
  <si>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</si>
  <si>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</si>
  <si>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</si>
  <si>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</si>
  <si>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</si>
  <si>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</si>
  <si>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</si>
  <si>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</si>
  <si>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</si>
  <si>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</si>
  <si>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</si>
  <si>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</si>
  <si>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</si>
  <si>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</si>
  <si>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</si>
  <si>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</si>
  <si>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</si>
  <si>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</si>
  <si>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</si>
  <si>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</si>
  <si>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</si>
  <si>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</si>
  <si>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</si>
  <si>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</si>
  <si>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</si>
  <si>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</si>
  <si>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</si>
  <si>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</si>
  <si>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</si>
  <si>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</si>
  <si>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</si>
  <si>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</si>
  <si>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</si>
  <si>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</si>
  <si>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</si>
  <si>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</si>
  <si>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</si>
  <si>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</si>
  <si>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</si>
  <si>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</si>
  <si>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</si>
  <si>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</si>
  <si>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</si>
  <si>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</si>
  <si>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</si>
  <si>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</si>
  <si>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</si>
  <si>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</si>
  <si>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</si>
  <si>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</si>
  <si>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</si>
  <si>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</si>
  <si>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</si>
  <si>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</si>
  <si>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</si>
  <si>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</si>
  <si>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</si>
  <si>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</si>
  <si>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</si>
  <si>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</si>
  <si>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</si>
  <si>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</si>
  <si>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</si>
  <si>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</si>
  <si>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</si>
  <si>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</si>
  <si>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</si>
  <si>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</si>
  <si>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</si>
  <si>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</si>
  <si>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</si>
  <si>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</si>
  <si>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</si>
  <si>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</si>
  <si>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</si>
  <si>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</si>
  <si>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</si>
  <si>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</si>
  <si>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</si>
  <si>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</si>
  <si>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</si>
  <si>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</si>
  <si>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</si>
  <si>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</si>
  <si>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</si>
  <si>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</si>
  <si>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</si>
  <si>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</si>
  <si>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</si>
  <si>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</si>
  <si>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</si>
  <si>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</si>
  <si>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</si>
  <si>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</si>
  <si>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</si>
  <si>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</si>
  <si>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</si>
  <si>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</si>
  <si>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</si>
  <si>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</si>
  <si>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</si>
  <si>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</si>
  <si>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</si>
  <si>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</si>
  <si>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</si>
  <si>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</si>
  <si>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</si>
  <si>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</si>
  <si>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</si>
  <si>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</si>
  <si>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</si>
  <si>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</si>
  <si>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</si>
  <si>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</si>
  <si>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</si>
  <si>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</si>
  <si>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</si>
  <si>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</si>
  <si>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</si>
  <si>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</si>
  <si>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</si>
  <si>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</si>
  <si>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</si>
  <si>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</si>
  <si>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</si>
  <si>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</si>
  <si>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</si>
  <si>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</si>
  <si>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</si>
  <si>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</si>
  <si>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</si>
  <si>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</si>
  <si>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</si>
  <si>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</si>
  <si>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</si>
  <si>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</si>
  <si>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</si>
  <si>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</si>
  <si>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</si>
  <si>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</si>
  <si>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</si>
  <si>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</si>
  <si>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</si>
  <si>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</si>
  <si>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</si>
  <si>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</si>
  <si>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</si>
  <si>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</si>
  <si>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</si>
  <si>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</si>
  <si>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</si>
  <si>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</si>
  <si>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</si>
  <si>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</si>
  <si>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</si>
  <si>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</si>
  <si>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</si>
  <si>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</si>
  <si>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</si>
  <si>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</si>
  <si>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</si>
  <si>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</si>
  <si>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</si>
  <si>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</si>
  <si>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</si>
  <si>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</si>
  <si>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</si>
  <si>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</si>
  <si>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</si>
  <si>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</si>
  <si>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</si>
  <si>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</si>
  <si>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</si>
  <si>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</si>
  <si>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</si>
  <si>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</si>
  <si>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</si>
  <si>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</si>
  <si>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</si>
  <si>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</si>
  <si>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</si>
  <si>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</si>
  <si>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</si>
  <si>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</si>
  <si>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</si>
  <si>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</si>
  <si>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</si>
  <si>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</si>
  <si>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</si>
  <si>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</si>
  <si>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</si>
  <si>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</si>
  <si>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</si>
  <si>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</si>
  <si>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</si>
  <si>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</si>
  <si>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</si>
  <si>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</si>
  <si>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</si>
  <si>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</si>
  <si>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</si>
  <si>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</si>
  <si>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</si>
  <si>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</si>
  <si>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</si>
  <si>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</si>
  <si>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</si>
  <si>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</si>
  <si>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</si>
  <si>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</si>
  <si>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</si>
  <si>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</si>
  <si>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</si>
  <si>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</si>
  <si>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</si>
  <si>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</si>
  <si>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</si>
  <si>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</si>
  <si>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</si>
  <si>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</si>
  <si>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</si>
  <si>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</si>
  <si>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</si>
  <si>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</si>
  <si>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</si>
  <si>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</si>
  <si>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</si>
  <si>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</si>
  <si>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</si>
  <si>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</si>
  <si>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</si>
  <si>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</si>
  <si>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</si>
  <si>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</si>
  <si>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</si>
  <si>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</si>
  <si>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</si>
  <si>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</si>
  <si>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</si>
  <si>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</si>
  <si>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</si>
  <si>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</si>
  <si>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</si>
  <si>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</si>
  <si>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</si>
  <si>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</si>
  <si>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</si>
  <si>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</si>
  <si>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</si>
  <si>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</si>
  <si>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</si>
  <si>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</si>
  <si>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</si>
  <si>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</si>
  <si>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</si>
  <si>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</si>
  <si>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</si>
  <si>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</si>
  <si>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</si>
  <si>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</si>
  <si>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</si>
  <si>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</si>
  <si>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</si>
  <si>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</si>
  <si>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</si>
  <si>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</si>
  <si>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</si>
  <si>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</si>
  <si>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</si>
  <si>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</si>
  <si>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</si>
  <si>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</si>
  <si>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</si>
  <si>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</si>
  <si>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</si>
  <si>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</si>
  <si>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</si>
  <si>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</si>
  <si>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</si>
  <si>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</si>
  <si>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</si>
  <si>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</si>
  <si>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</si>
  <si>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</si>
  <si>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</si>
  <si>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</si>
  <si>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</si>
  <si>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</si>
  <si>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</si>
  <si>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</si>
  <si>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</si>
  <si>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</si>
  <si>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</si>
  <si>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</si>
  <si>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</si>
  <si>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</si>
  <si>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</si>
  <si>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</si>
  <si>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</si>
  <si>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</si>
  <si>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</si>
  <si>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</si>
  <si>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</si>
  <si>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</si>
  <si>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</si>
  <si>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</si>
  <si>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</si>
  <si>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</si>
  <si>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</si>
  <si>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</si>
  <si>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</si>
  <si>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</si>
  <si>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</si>
  <si>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</si>
  <si>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</si>
  <si>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</si>
  <si>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</si>
  <si>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</si>
  <si>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</si>
  <si>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</si>
  <si>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</si>
  <si>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</si>
  <si>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</si>
  <si>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</si>
  <si>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</si>
  <si>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</si>
  <si>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</si>
  <si>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</si>
  <si>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</si>
  <si>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</si>
  <si>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</si>
  <si>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</si>
  <si>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</si>
  <si>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</si>
  <si>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</si>
  <si>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</si>
  <si>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</si>
  <si>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</si>
  <si>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</si>
  <si>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</si>
  <si>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</si>
  <si>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</si>
  <si>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</si>
  <si>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</si>
  <si>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</si>
  <si>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</si>
  <si>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</si>
  <si>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</si>
  <si>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</si>
  <si>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</si>
  <si>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</si>
  <si>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</si>
  <si>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</si>
  <si>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</si>
  <si>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</si>
  <si>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</si>
  <si>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</si>
  <si>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</si>
  <si>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</si>
  <si>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</si>
  <si>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</si>
  <si>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</si>
  <si>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</si>
  <si>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</si>
  <si>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</si>
  <si>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</si>
  <si>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</si>
  <si>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</si>
  <si>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</si>
  <si>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</si>
  <si>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</si>
  <si>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</si>
  <si>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</si>
  <si>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</si>
  <si>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</si>
  <si>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</si>
  <si>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</si>
  <si>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</si>
  <si>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</si>
  <si>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</si>
  <si>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</si>
  <si>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</si>
  <si>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</si>
  <si>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</si>
  <si>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</si>
  <si>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</si>
  <si>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</si>
  <si>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</si>
  <si>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</si>
  <si>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</si>
  <si>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</si>
  <si>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</si>
  <si>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</si>
  <si>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</si>
  <si>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</si>
  <si>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</si>
  <si>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</si>
  <si>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</si>
  <si>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</si>
  <si>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</si>
  <si>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</si>
  <si>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</si>
  <si>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</si>
  <si>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</si>
  <si>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</si>
  <si>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</si>
  <si>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</si>
  <si>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</si>
  <si>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</si>
  <si>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</si>
  <si>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</si>
  <si>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</si>
  <si>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</si>
  <si>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</si>
  <si>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</si>
  <si>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</si>
  <si>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</si>
  <si>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</si>
  <si>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</si>
  <si>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</si>
  <si>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</si>
  <si>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</si>
  <si>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</si>
  <si>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</si>
  <si>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</si>
  <si>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</si>
  <si>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</si>
  <si>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</si>
  <si>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</si>
  <si>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</si>
  <si>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</si>
  <si>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</si>
  <si>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</si>
  <si>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</si>
  <si>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</si>
  <si>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</si>
  <si>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</si>
  <si>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</si>
  <si>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</si>
  <si>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</si>
  <si>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</si>
  <si>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</si>
  <si>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</si>
  <si>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</si>
  <si>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</si>
  <si>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</si>
  <si>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</si>
  <si>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</si>
  <si>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</si>
  <si>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</si>
  <si>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</si>
  <si>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</si>
  <si>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</si>
  <si>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</si>
  <si>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</si>
  <si>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</si>
  <si>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</si>
  <si>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</si>
  <si>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</si>
  <si>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</si>
  <si>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</si>
  <si>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</si>
  <si>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</si>
  <si>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</si>
  <si>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</si>
  <si>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</si>
  <si>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</si>
  <si>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</si>
  <si>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</si>
  <si>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</si>
  <si>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</si>
  <si>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</si>
  <si>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</si>
  <si>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</si>
  <si>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</si>
  <si>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</si>
  <si>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</si>
  <si>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</si>
  <si>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</si>
  <si>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</si>
  <si>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</si>
  <si>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</si>
  <si>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</si>
  <si>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</si>
  <si>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</si>
  <si>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</si>
  <si>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</si>
  <si>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</si>
  <si>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</si>
  <si>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</si>
  <si>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</si>
  <si>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</si>
  <si>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</si>
  <si>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</si>
  <si>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</si>
  <si>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</si>
  <si>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</si>
  <si>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</si>
  <si>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</si>
  <si>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</si>
  <si>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</si>
  <si>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</si>
  <si>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</si>
  <si>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</si>
  <si>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</si>
  <si>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</si>
  <si>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</si>
  <si>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</si>
  <si>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</si>
  <si>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</si>
  <si>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</si>
  <si>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</si>
  <si>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</si>
  <si>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</si>
  <si>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</si>
  <si>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</si>
  <si>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</si>
  <si>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</si>
  <si>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</si>
  <si>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</si>
  <si>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</si>
  <si>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</si>
  <si>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</si>
  <si>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</si>
  <si>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</si>
  <si>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</si>
  <si>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</si>
  <si>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</si>
  <si>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</si>
  <si>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</si>
  <si>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</si>
  <si>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</si>
  <si>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</si>
  <si>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</si>
  <si>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</si>
  <si>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</si>
  <si>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</si>
  <si>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</si>
  <si>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</si>
  <si>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</si>
  <si>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</si>
  <si>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</si>
  <si>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</si>
  <si>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</si>
  <si>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</si>
  <si>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</si>
  <si>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</si>
  <si>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</si>
  <si>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</si>
  <si>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</si>
  <si>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</si>
  <si>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</si>
  <si>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</si>
  <si>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</si>
  <si>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</si>
  <si>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</si>
  <si>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</si>
  <si>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</si>
  <si>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</si>
  <si>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</si>
  <si>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</si>
  <si>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</si>
  <si>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</si>
  <si>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</si>
  <si>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</si>
  <si>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</si>
  <si>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</si>
  <si>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</si>
  <si>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</si>
  <si>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</si>
  <si>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</si>
  <si>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</si>
  <si>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</si>
  <si>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</si>
  <si>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</si>
  <si>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</si>
  <si>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</si>
  <si>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</si>
  <si>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</si>
  <si>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</si>
  <si>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</si>
  <si>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</si>
  <si>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</si>
  <si>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</si>
  <si>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</si>
  <si>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</si>
  <si>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</si>
  <si>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</si>
  <si>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</si>
  <si>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</si>
  <si>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</si>
  <si>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</si>
  <si>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</si>
  <si>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</si>
  <si>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</si>
  <si>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</si>
  <si>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</si>
  <si>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</si>
  <si>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</si>
  <si>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</si>
  <si>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</si>
  <si>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</si>
  <si>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</si>
  <si>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</si>
  <si>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</si>
  <si>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</si>
  <si>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</si>
  <si>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</si>
  <si>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</si>
  <si>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</si>
  <si>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</si>
  <si>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</si>
  <si>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</si>
  <si>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</si>
  <si>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</si>
  <si>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</si>
  <si>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</si>
  <si>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</si>
  <si>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</si>
  <si>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</si>
  <si>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</si>
  <si>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</si>
  <si>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</si>
  <si>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</si>
  <si>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</si>
  <si>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</si>
  <si>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</si>
  <si>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</si>
  <si>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</si>
  <si>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</si>
  <si>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</si>
  <si>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</si>
  <si>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</si>
  <si>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</si>
  <si>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</si>
  <si>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</si>
  <si>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</si>
  <si>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</si>
  <si>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</si>
  <si>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</si>
  <si>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</si>
  <si>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</si>
  <si>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</si>
  <si>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</si>
  <si>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</si>
  <si>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</si>
  <si>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</si>
  <si>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</si>
  <si>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</si>
  <si>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</si>
  <si>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</si>
  <si>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</si>
  <si>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</si>
  <si>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</si>
  <si>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</si>
  <si>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</si>
  <si>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</si>
  <si>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</si>
  <si>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</si>
  <si>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</si>
  <si>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</si>
  <si>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</si>
  <si>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</si>
  <si>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</si>
  <si>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</si>
  <si>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</si>
  <si>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</si>
  <si>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</si>
  <si>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</si>
  <si>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</si>
  <si>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</si>
  <si>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</si>
  <si>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</si>
  <si>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</si>
  <si>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</si>
  <si>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</si>
  <si>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</si>
  <si>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</si>
  <si>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</si>
  <si>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</si>
  <si>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</si>
  <si>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</si>
  <si>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</si>
  <si>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</si>
  <si>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</si>
  <si>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</si>
  <si>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</si>
  <si>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</si>
  <si>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</si>
  <si>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</si>
  <si>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</si>
  <si>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</si>
  <si>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</si>
  <si>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</si>
  <si>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</si>
  <si>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</si>
  <si>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</si>
  <si>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</si>
  <si>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</si>
  <si>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</si>
  <si>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</si>
  <si>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</si>
  <si>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</si>
  <si>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</si>
  <si>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</si>
  <si>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</si>
  <si>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</si>
  <si>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</si>
  <si>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</si>
  <si>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</si>
  <si>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</si>
  <si>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</si>
  <si>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</si>
  <si>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</si>
  <si>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</si>
  <si>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</si>
  <si>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</si>
  <si>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</si>
  <si>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</si>
  <si>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</si>
  <si>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</si>
  <si>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</si>
  <si>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</si>
  <si>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</si>
  <si>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</si>
  <si>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</si>
  <si>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</si>
  <si>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</si>
  <si>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</si>
  <si>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</si>
  <si>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</si>
  <si>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</si>
  <si>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</si>
  <si>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</si>
  <si>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</si>
  <si>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</si>
  <si>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</si>
  <si>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</si>
  <si>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</si>
  <si>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</si>
  <si>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</si>
  <si>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</si>
  <si>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</si>
  <si>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</si>
  <si>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</si>
  <si>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</si>
  <si>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</si>
  <si>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</si>
  <si>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</si>
  <si>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</si>
  <si>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</si>
  <si>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</si>
  <si>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</si>
  <si>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</si>
  <si>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</si>
  <si>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</si>
  <si>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</si>
  <si>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</si>
  <si>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</si>
  <si>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</si>
  <si>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</si>
  <si>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</si>
  <si>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</si>
  <si>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</si>
  <si>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</si>
  <si>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</si>
  <si>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</si>
  <si>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</si>
  <si>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</si>
  <si>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</si>
  <si>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</si>
  <si>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</si>
  <si>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</si>
  <si>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</si>
  <si>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</si>
  <si>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</si>
  <si>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</si>
  <si>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</si>
  <si>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</si>
  <si>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</si>
  <si>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</si>
  <si>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</si>
  <si>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</si>
  <si>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</si>
  <si>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</si>
  <si>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</si>
  <si>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</si>
  <si>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</si>
  <si>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</si>
  <si>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</si>
  <si>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</si>
  <si>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</si>
  <si>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</si>
  <si>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</si>
  <si>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</si>
  <si>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</si>
  <si>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</si>
  <si>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</si>
  <si>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</si>
  <si>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</si>
  <si>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</si>
  <si>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</si>
  <si>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</si>
  <si>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</si>
  <si>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</si>
  <si>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</si>
  <si>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</si>
  <si>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</si>
  <si>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</si>
  <si>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</si>
  <si>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</si>
  <si>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</si>
  <si>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</si>
  <si>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</si>
  <si>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</si>
  <si>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</si>
  <si>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</si>
  <si>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</si>
  <si>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</si>
  <si>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</si>
  <si>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</si>
  <si>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</si>
  <si>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</si>
  <si>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</si>
  <si>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</si>
  <si>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</si>
  <si>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</si>
  <si>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</si>
  <si>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</si>
  <si>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</si>
  <si>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</si>
  <si>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</si>
  <si>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</si>
  <si>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</si>
  <si>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</si>
  <si>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</si>
  <si>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</si>
  <si>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</si>
  <si>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</si>
  <si>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</si>
  <si>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</si>
  <si>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</si>
  <si>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</si>
  <si>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</si>
  <si>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</si>
  <si>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</si>
  <si>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</si>
  <si>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</si>
  <si>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</si>
  <si>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</si>
  <si>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</si>
  <si>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</si>
  <si>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</si>
  <si>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</si>
  <si>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</si>
  <si>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</si>
  <si>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</si>
  <si>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</si>
  <si>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</si>
  <si>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</si>
  <si>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</si>
  <si>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</si>
  <si>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</si>
  <si>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</si>
  <si>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</si>
  <si>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</si>
  <si>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</si>
  <si>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</si>
  <si>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</si>
  <si>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</si>
  <si>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</si>
  <si>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</si>
  <si>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</si>
  <si>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</si>
  <si>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</si>
  <si>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</si>
  <si>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</si>
  <si>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</si>
  <si>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</si>
  <si>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</si>
  <si>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</si>
  <si>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</si>
  <si>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</si>
  <si>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</si>
  <si>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</si>
  <si>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</si>
  <si>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</si>
  <si>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</si>
  <si>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</si>
  <si>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</si>
  <si>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</si>
  <si>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</si>
  <si>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</si>
  <si>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</si>
  <si>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</si>
  <si>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</si>
  <si>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</si>
  <si>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</si>
  <si>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</si>
  <si>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</si>
  <si>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</si>
  <si>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</si>
  <si>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</si>
  <si>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</si>
  <si>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</si>
  <si>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</si>
  <si>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</si>
  <si>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</si>
  <si>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</si>
  <si>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</si>
  <si>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</si>
  <si>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</si>
  <si>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</si>
  <si>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</si>
  <si>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</si>
  <si>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</si>
  <si>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</si>
  <si>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</si>
  <si>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</si>
  <si>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</si>
  <si>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</si>
  <si>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</si>
  <si>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</si>
  <si>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</si>
  <si>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</si>
  <si>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</si>
  <si>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</si>
  <si>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</si>
  <si>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</si>
  <si>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</si>
  <si>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</si>
  <si>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</si>
  <si>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</si>
  <si>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</si>
  <si>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</si>
  <si>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</si>
  <si>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</si>
  <si>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</si>
  <si>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</si>
  <si>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</si>
  <si>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</si>
  <si>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</si>
  <si>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</si>
  <si>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</si>
  <si>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</si>
  <si>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</si>
  <si>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</si>
  <si>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</si>
  <si>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</si>
  <si>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</si>
  <si>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</si>
  <si>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</si>
  <si>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</si>
  <si>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</si>
  <si>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</si>
  <si>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</si>
  <si>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</si>
  <si>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</si>
  <si>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</si>
  <si>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</si>
  <si>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</si>
  <si>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</si>
  <si>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</si>
  <si>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</si>
  <si>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</si>
  <si>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</si>
  <si>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</si>
  <si>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</si>
  <si>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</si>
  <si>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</si>
  <si>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</si>
  <si>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</si>
  <si>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</si>
  <si>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</si>
  <si>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</si>
  <si>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</si>
  <si>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</si>
  <si>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</si>
  <si>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</si>
  <si>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</si>
  <si>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</si>
  <si>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</si>
  <si>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</si>
  <si>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</si>
  <si>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</si>
  <si>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</si>
  <si>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</si>
  <si>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</si>
  <si>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</si>
  <si>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</si>
  <si>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</si>
  <si>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</si>
  <si>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</si>
  <si>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</si>
  <si>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</si>
  <si>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</si>
  <si>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</si>
  <si>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</si>
  <si>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</si>
  <si>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</si>
  <si>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</si>
  <si>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</si>
  <si>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</si>
  <si>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</si>
  <si>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</si>
  <si>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</si>
  <si>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</si>
  <si>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</si>
  <si>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</si>
  <si>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</si>
  <si>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</si>
  <si>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</si>
  <si>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</si>
  <si>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</si>
  <si>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</si>
  <si>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</si>
  <si>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</si>
  <si>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</si>
  <si>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</si>
  <si>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</si>
  <si>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</si>
  <si>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</si>
  <si>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</si>
  <si>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</si>
  <si>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</si>
  <si>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</si>
  <si>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</si>
  <si>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</si>
  <si>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</si>
  <si>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</si>
  <si>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</si>
  <si>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</si>
  <si>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</si>
  <si>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</si>
  <si>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</si>
  <si>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</si>
  <si>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</si>
  <si>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</si>
  <si>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</si>
  <si>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</si>
  <si>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</si>
  <si>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</si>
  <si>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</si>
  <si>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</si>
  <si>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</si>
  <si>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</si>
  <si>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</si>
  <si>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</si>
  <si>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</si>
  <si>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</si>
  <si>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</si>
  <si>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</si>
  <si>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</si>
  <si>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</si>
  <si>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</si>
  <si>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</si>
  <si>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</si>
  <si>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</si>
  <si>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</si>
  <si>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</si>
  <si>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</si>
  <si>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</si>
  <si>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</si>
  <si>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</si>
  <si>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</si>
  <si>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</si>
  <si>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</si>
  <si>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</si>
  <si>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</si>
  <si>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</si>
  <si>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</si>
  <si>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</si>
  <si>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</si>
  <si>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</si>
  <si>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</si>
  <si>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</si>
  <si>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</si>
  <si>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</si>
  <si>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</si>
  <si>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</si>
  <si>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</si>
  <si>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</si>
  <si>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</si>
  <si>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</si>
  <si>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</si>
  <si>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</si>
  <si>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</si>
  <si>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</si>
  <si>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</si>
  <si>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</si>
  <si>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</si>
  <si>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</si>
  <si>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</si>
  <si>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</si>
  <si>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</si>
  <si>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</si>
  <si>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</si>
  <si>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</si>
  <si>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</si>
  <si>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</si>
  <si>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</si>
  <si>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</si>
  <si>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</si>
  <si>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</si>
  <si>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</si>
  <si>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</si>
  <si>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</si>
  <si>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</si>
  <si>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</si>
  <si>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</si>
  <si>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</si>
  <si>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</si>
  <si>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</si>
  <si>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</si>
  <si>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</si>
  <si>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</si>
  <si>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</si>
  <si>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</si>
  <si>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</si>
  <si>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</si>
  <si>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</si>
  <si>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</si>
  <si>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</si>
  <si>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</si>
  <si>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</si>
  <si>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</si>
  <si>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</si>
  <si>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</si>
  <si>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</si>
  <si>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</si>
  <si>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</si>
  <si>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</si>
  <si>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</si>
  <si>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</si>
  <si>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</si>
  <si>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</si>
  <si>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</si>
  <si>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</si>
  <si>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</si>
  <si>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</si>
  <si>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</si>
  <si>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</si>
  <si>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</si>
  <si>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</si>
  <si>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</si>
  <si>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</si>
  <si>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</si>
  <si>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</si>
  <si>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</si>
  <si>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</si>
  <si>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</si>
  <si>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</si>
  <si>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</si>
  <si>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</si>
  <si>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</si>
  <si>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</si>
  <si>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</si>
  <si>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</si>
  <si>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</si>
  <si>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</si>
  <si>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</si>
  <si>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</si>
  <si>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</si>
  <si>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</si>
  <si>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</si>
  <si>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</si>
  <si>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</si>
  <si>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</si>
  <si>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</si>
  <si>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</si>
  <si>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</si>
  <si>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</si>
  <si>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</si>
  <si>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</si>
  <si>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</si>
  <si>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</si>
  <si>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</si>
  <si>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</si>
  <si>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</si>
  <si>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</si>
  <si>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</si>
  <si>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</si>
  <si>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</si>
  <si>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</si>
  <si>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</si>
  <si>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</si>
  <si>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</si>
  <si>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</si>
  <si>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</si>
  <si>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</si>
  <si>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</si>
  <si>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</si>
  <si>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</si>
  <si>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</si>
  <si>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</si>
  <si>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</si>
  <si>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</si>
  <si>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</si>
  <si>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</si>
  <si>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</si>
  <si>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</si>
  <si>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</si>
  <si>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</si>
  <si>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</si>
  <si>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</si>
  <si>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</si>
  <si>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</si>
  <si>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</si>
  <si>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</si>
  <si>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</si>
  <si>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</si>
  <si>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</si>
  <si>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</si>
  <si>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</si>
  <si>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</si>
  <si>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</si>
  <si>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</si>
  <si>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</si>
  <si>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</si>
  <si>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</si>
  <si>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</si>
  <si>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</si>
  <si>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</si>
  <si>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</si>
  <si>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</si>
  <si>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</si>
  <si>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</si>
  <si>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</si>
  <si>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</si>
  <si>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</si>
  <si>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</si>
  <si>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</si>
  <si>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</si>
  <si>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</si>
  <si>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</si>
  <si>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</si>
  <si>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</si>
  <si>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</si>
  <si>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</si>
  <si>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</si>
  <si>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</si>
  <si>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</si>
  <si>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</si>
  <si>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</si>
  <si>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</si>
  <si>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</si>
  <si>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</si>
  <si>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</si>
  <si>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</si>
  <si>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</si>
  <si>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</si>
  <si>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</si>
  <si>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</si>
  <si>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</si>
  <si>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</si>
  <si>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</si>
  <si>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</si>
  <si>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</si>
  <si>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</si>
  <si>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</si>
  <si>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</si>
  <si>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</si>
  <si>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</si>
  <si>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</si>
  <si>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</si>
  <si>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</si>
  <si>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</si>
  <si>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</si>
  <si>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</si>
  <si>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</si>
  <si>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</si>
  <si>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</si>
  <si>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</si>
  <si>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</si>
  <si>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</si>
  <si>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</si>
  <si>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</si>
  <si>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</si>
  <si>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</si>
  <si>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</si>
  <si>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</si>
  <si>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</si>
  <si>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</si>
  <si>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</si>
  <si>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</si>
  <si>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</si>
  <si>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</si>
  <si>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</si>
  <si>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</si>
  <si>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</si>
  <si>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</si>
  <si>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</si>
  <si>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</si>
  <si>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</si>
  <si>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</si>
  <si>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</si>
  <si>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</si>
  <si>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</si>
  <si>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</si>
  <si>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</si>
  <si>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</si>
  <si>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</si>
  <si>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</si>
  <si>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</si>
  <si>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</si>
  <si>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</si>
  <si>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</si>
  <si>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</si>
  <si>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</si>
  <si>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</si>
  <si>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</si>
  <si>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</si>
  <si>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</si>
  <si>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</si>
  <si>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</si>
  <si>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</si>
  <si>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</si>
  <si>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</si>
  <si>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</si>
  <si>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</si>
  <si>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</si>
  <si>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</si>
  <si>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</si>
  <si>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</si>
  <si>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</si>
  <si>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</si>
  <si>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</si>
  <si>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</si>
  <si>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</si>
  <si>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</si>
  <si>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</si>
  <si>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</si>
  <si>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</si>
  <si>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</si>
  <si>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</si>
  <si>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</si>
  <si>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</si>
  <si>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</si>
  <si>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</si>
  <si>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</si>
  <si>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</si>
  <si>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</si>
  <si>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</si>
  <si>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</si>
  <si>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</si>
  <si>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</si>
  <si>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</si>
  <si>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</si>
  <si>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</si>
  <si>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</si>
  <si>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</si>
  <si>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</si>
  <si>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</si>
  <si>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</si>
  <si>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</si>
  <si>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</si>
  <si>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</si>
  <si>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</si>
  <si>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</si>
  <si>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</si>
  <si>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</si>
  <si>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</si>
  <si>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</si>
  <si>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</si>
  <si>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</si>
  <si>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</si>
  <si>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</si>
  <si>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</si>
  <si>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</si>
  <si>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</si>
  <si>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</si>
  <si>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</si>
  <si>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</si>
  <si>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</si>
  <si>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</si>
  <si>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</si>
  <si>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</si>
  <si>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</si>
  <si>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</si>
  <si>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</si>
  <si>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</si>
  <si>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</si>
  <si>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</si>
  <si>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</si>
  <si>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</si>
  <si>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</si>
  <si>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</si>
  <si>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</si>
  <si>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</si>
  <si>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</si>
  <si>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</si>
  <si>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</si>
  <si>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</si>
  <si>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</si>
  <si>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</si>
  <si>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</si>
  <si>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</si>
  <si>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</si>
  <si>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</si>
  <si>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</si>
  <si>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</si>
  <si>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</si>
  <si>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</si>
  <si>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</si>
  <si>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</si>
  <si>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</si>
  <si>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</si>
  <si>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</si>
  <si>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</si>
  <si>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</si>
  <si>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</si>
  <si>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</si>
  <si>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</si>
  <si>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</si>
  <si>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</si>
  <si>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</si>
  <si>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</si>
  <si>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</si>
  <si>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</si>
  <si>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</si>
  <si>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</si>
  <si>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</si>
  <si>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</si>
  <si>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</si>
  <si>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</si>
  <si>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</si>
  <si>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</si>
  <si>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</si>
  <si>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</si>
  <si>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</si>
  <si>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</si>
  <si>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</si>
  <si>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</si>
  <si>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</si>
  <si>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</si>
  <si>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</si>
  <si>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</si>
  <si>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</si>
  <si>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</si>
  <si>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</si>
  <si>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</si>
  <si>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</si>
  <si>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</si>
  <si>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</si>
  <si>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</si>
  <si>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</si>
  <si>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</si>
  <si>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</si>
  <si>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</si>
  <si>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</si>
  <si>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</si>
  <si>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</si>
  <si>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</si>
  <si>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</si>
  <si>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</si>
  <si>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</si>
  <si>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</si>
  <si>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</si>
  <si>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</si>
  <si>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</si>
  <si>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</si>
  <si>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</si>
  <si>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</si>
  <si>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</si>
  <si>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</si>
  <si>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</si>
  <si>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</si>
  <si>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</si>
  <si>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</si>
  <si>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</si>
  <si>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</si>
  <si>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</si>
  <si>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</si>
  <si>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</si>
  <si>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</si>
  <si>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</si>
  <si>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</si>
  <si>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</si>
  <si>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</si>
  <si>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</si>
  <si>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</si>
  <si>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</si>
  <si>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</si>
  <si>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</si>
  <si>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</si>
  <si>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</si>
  <si>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</si>
  <si>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</si>
  <si>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</si>
  <si>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</si>
  <si>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</si>
  <si>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</si>
  <si>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</si>
  <si>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</si>
  <si>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</si>
  <si>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</si>
  <si>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</si>
  <si>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</si>
  <si>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</si>
  <si>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</si>
  <si>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</si>
  <si>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</si>
  <si>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</si>
  <si>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</si>
  <si>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</si>
  <si>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</si>
  <si>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</si>
  <si>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</si>
  <si>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</si>
  <si>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</si>
  <si>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</si>
  <si>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</si>
  <si>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</si>
  <si>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</si>
  <si>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</si>
  <si>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</si>
  <si>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</si>
  <si>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</si>
  <si>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</si>
  <si>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</si>
  <si>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</si>
  <si>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</si>
  <si>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</si>
  <si>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</si>
  <si>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</si>
  <si>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</si>
  <si>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</si>
  <si>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</si>
  <si>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</si>
  <si>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</si>
  <si>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</si>
  <si>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</si>
  <si>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</si>
  <si>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</si>
  <si>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</si>
  <si>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</si>
  <si>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</si>
  <si>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</si>
  <si>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</si>
  <si>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</si>
  <si>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</si>
  <si>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</si>
  <si>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</si>
  <si>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</si>
  <si>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</si>
  <si>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</si>
  <si>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</si>
  <si>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</si>
  <si>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</si>
  <si>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</si>
  <si>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</si>
  <si>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</si>
  <si>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</si>
  <si>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</si>
  <si>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</si>
  <si>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</si>
  <si>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</si>
  <si>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</si>
  <si>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</si>
  <si>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</si>
  <si>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</si>
  <si>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</si>
  <si>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</si>
  <si>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</si>
  <si>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</si>
  <si>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</si>
  <si>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</si>
  <si>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</si>
  <si>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</si>
  <si>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</si>
  <si>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</si>
  <si>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</si>
  <si>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</si>
  <si>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</si>
  <si>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</si>
  <si>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</si>
  <si>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</si>
  <si>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</si>
  <si>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</si>
  <si>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</si>
  <si>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</si>
  <si>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</si>
  <si>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</si>
  <si>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</si>
  <si>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</si>
  <si>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</si>
  <si>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</si>
  <si>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</si>
  <si>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</si>
  <si>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</si>
  <si>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</si>
  <si>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</si>
  <si>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</si>
  <si>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</si>
  <si>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</si>
  <si>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</si>
  <si>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</si>
  <si>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</si>
  <si>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</si>
  <si>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</si>
  <si>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</si>
  <si>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</si>
  <si>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</si>
  <si>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</si>
  <si>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</si>
  <si>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</si>
  <si>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</si>
  <si>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</si>
  <si>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</si>
  <si>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</si>
  <si>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</si>
  <si>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</si>
  <si>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</si>
  <si>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</si>
  <si>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</si>
  <si>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</si>
  <si>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</si>
  <si>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</si>
  <si>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</si>
  <si>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</si>
  <si>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</si>
  <si>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</si>
  <si>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</si>
  <si>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</si>
  <si>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</si>
  <si>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</si>
  <si>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</si>
  <si>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</si>
  <si>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</si>
  <si>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</si>
  <si>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</si>
  <si>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</si>
  <si>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</si>
  <si>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</si>
  <si>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</si>
  <si>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</si>
  <si>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</si>
  <si>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</si>
  <si>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</si>
  <si>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</si>
  <si>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</si>
  <si>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</si>
  <si>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</si>
  <si>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</si>
  <si>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</si>
  <si>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</si>
  <si>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</si>
  <si>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</si>
  <si>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</si>
  <si>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</si>
  <si>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</si>
  <si>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</si>
  <si>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</si>
  <si>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</si>
  <si>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</si>
  <si>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</si>
  <si>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</si>
  <si>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</si>
  <si>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</si>
  <si>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</si>
  <si>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</si>
  <si>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</si>
  <si>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</si>
  <si>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</si>
  <si>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</si>
  <si>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</si>
  <si>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</si>
  <si>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</si>
  <si>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</si>
  <si>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</si>
  <si>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</si>
  <si>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</si>
  <si>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</si>
  <si>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</si>
  <si>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</si>
  <si>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</si>
  <si>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</si>
  <si>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</si>
  <si>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</si>
  <si>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</si>
  <si>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</si>
  <si>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</si>
  <si>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</si>
  <si>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</si>
  <si>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</si>
  <si>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</si>
  <si>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</si>
  <si>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</si>
  <si>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</si>
  <si>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</si>
  <si>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</si>
  <si>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</si>
  <si>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</si>
  <si>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</si>
  <si>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</si>
  <si>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</si>
  <si>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</si>
  <si>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</si>
  <si>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</si>
  <si>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</si>
  <si>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</si>
  <si>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</si>
  <si>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</si>
  <si>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</si>
  <si>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</si>
  <si>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</si>
  <si>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</si>
  <si>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</si>
  <si>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</si>
  <si>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</si>
  <si>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</si>
  <si>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</si>
  <si>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</si>
  <si>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</si>
  <si>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</si>
  <si>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</si>
  <si>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</si>
  <si>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</si>
  <si>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</si>
  <si>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</si>
  <si>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</si>
  <si>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</si>
  <si>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</si>
  <si>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</si>
  <si>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</si>
  <si>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</si>
  <si>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</si>
  <si>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</si>
  <si>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</si>
  <si>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</si>
  <si>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</si>
  <si>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</si>
  <si>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</si>
  <si>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</si>
  <si>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</si>
  <si>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</si>
  <si>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</si>
  <si>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</si>
  <si>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</si>
  <si>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</si>
  <si>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</si>
  <si>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</si>
  <si>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</si>
  <si>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</si>
  <si>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</si>
  <si>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</si>
  <si>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</si>
  <si>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</si>
  <si>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</si>
  <si>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</si>
  <si>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</si>
  <si>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</si>
  <si>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</si>
  <si>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</si>
  <si>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</si>
  <si>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</si>
  <si>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</si>
  <si>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</si>
  <si>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</si>
  <si>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</si>
  <si>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</si>
  <si>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</si>
  <si>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</si>
  <si>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</si>
  <si>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</si>
  <si>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</si>
  <si>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</si>
  <si>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</si>
  <si>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</si>
  <si>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</si>
  <si>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</si>
  <si>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</si>
  <si>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</si>
  <si>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</si>
  <si>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</si>
  <si>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</si>
  <si>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</si>
  <si>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</si>
  <si>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</si>
  <si>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</si>
  <si>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</si>
  <si>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</si>
  <si>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</si>
  <si>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</si>
  <si>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</si>
  <si>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</si>
  <si>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</si>
  <si>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</si>
  <si>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</si>
  <si>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</si>
  <si>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</si>
  <si>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</si>
  <si>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</si>
  <si>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</si>
  <si>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</si>
  <si>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</si>
  <si>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</si>
  <si>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</si>
  <si>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</si>
  <si>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</si>
  <si>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</si>
  <si>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</si>
  <si>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</si>
  <si>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</si>
  <si>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</si>
  <si>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</si>
  <si>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</si>
  <si>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</si>
  <si>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</si>
  <si>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</si>
  <si>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</si>
  <si>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</si>
  <si>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</si>
  <si>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</si>
  <si>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</si>
  <si>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</si>
  <si>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</si>
  <si>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</si>
  <si>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</si>
  <si>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</si>
  <si>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</si>
  <si>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</si>
  <si>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</si>
  <si>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</si>
  <si>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</si>
  <si>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</si>
  <si>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</si>
  <si>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</si>
  <si>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</si>
  <si>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</si>
  <si>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</si>
  <si>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</si>
  <si>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</si>
  <si>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</si>
  <si>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</si>
  <si>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</si>
  <si>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</si>
  <si>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</si>
  <si>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</si>
  <si>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</si>
  <si>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</si>
  <si>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</si>
  <si>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</si>
  <si>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</si>
  <si>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</si>
  <si>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</si>
  <si>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</si>
  <si>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</si>
  <si>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</si>
  <si>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</si>
  <si>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</si>
  <si>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</si>
  <si>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</si>
  <si>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</si>
  <si>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</si>
  <si>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</si>
  <si>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</si>
  <si>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</si>
  <si>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</si>
  <si>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</si>
  <si>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</si>
  <si>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</si>
  <si>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</si>
  <si>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</si>
  <si>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</si>
  <si>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</si>
  <si>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</si>
  <si>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</si>
  <si>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</si>
  <si>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</si>
  <si>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</si>
  <si>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</si>
  <si>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</si>
  <si>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</si>
  <si>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</si>
  <si>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</si>
  <si>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</si>
  <si>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</si>
  <si>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</si>
  <si>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</si>
  <si>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</si>
  <si>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</si>
  <si>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</si>
  <si>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</si>
  <si>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</si>
  <si>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</si>
  <si>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</si>
  <si>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</si>
  <si>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</si>
  <si>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</si>
  <si>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</si>
  <si>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</si>
  <si>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</si>
  <si>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</si>
  <si>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</si>
  <si>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</si>
  <si>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</si>
  <si>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</si>
  <si>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</si>
  <si>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</si>
  <si>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</si>
  <si>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</si>
  <si>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</si>
  <si>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</si>
  <si>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</si>
  <si>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</si>
  <si>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</si>
  <si>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</si>
  <si>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</si>
  <si>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</si>
  <si>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</si>
  <si>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</si>
  <si>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</si>
  <si>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</si>
  <si>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</si>
  <si>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</si>
  <si>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</si>
  <si>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</si>
  <si>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</si>
  <si>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</si>
  <si>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</si>
  <si>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</si>
  <si>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</si>
  <si>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</si>
  <si>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</si>
  <si>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</si>
  <si>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</si>
  <si>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</si>
  <si>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</si>
  <si>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</si>
  <si>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</si>
  <si>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</si>
  <si>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</si>
  <si>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</si>
  <si>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</si>
  <si>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</si>
  <si>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</si>
  <si>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</si>
  <si>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</si>
  <si>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</si>
  <si>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</si>
  <si>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</si>
  <si>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</si>
  <si>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</si>
  <si>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</si>
  <si>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</si>
  <si>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</si>
  <si>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</si>
  <si>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</si>
  <si>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</si>
  <si>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</si>
  <si>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</si>
  <si>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</si>
  <si>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</si>
  <si>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</si>
  <si>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</si>
  <si>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</si>
  <si>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</si>
  <si>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</si>
  <si>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</si>
  <si>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</si>
  <si>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</si>
  <si>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</si>
  <si>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</si>
  <si>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</si>
  <si>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</si>
  <si>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</si>
  <si>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</si>
  <si>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</si>
  <si>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</si>
  <si>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</si>
  <si>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</si>
  <si>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</si>
  <si>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</si>
  <si>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</si>
  <si>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</si>
  <si>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</si>
  <si>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</si>
  <si>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</si>
  <si>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</si>
  <si>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</si>
  <si>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</si>
  <si>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</si>
  <si>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</si>
  <si>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</si>
  <si>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</si>
  <si>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</si>
  <si>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</si>
  <si>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</si>
  <si>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</si>
  <si>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</si>
  <si>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</si>
  <si>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</si>
  <si>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</si>
  <si>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</si>
  <si>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</si>
  <si>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</si>
  <si>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</si>
  <si>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</si>
  <si>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</si>
  <si>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</si>
  <si>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</si>
  <si>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</si>
  <si>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</si>
  <si>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</si>
  <si>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</si>
  <si>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</si>
  <si>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</si>
  <si>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</si>
  <si>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</si>
  <si>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</si>
  <si>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</si>
  <si>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</si>
  <si>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</si>
  <si>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</si>
  <si>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</si>
  <si>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</si>
  <si>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</si>
  <si>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</si>
  <si>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</si>
  <si>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</si>
  <si>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</si>
  <si>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</si>
  <si>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</si>
  <si>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</si>
  <si>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</si>
  <si>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</si>
  <si>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</si>
  <si>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</si>
  <si>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</si>
  <si>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</si>
  <si>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</si>
  <si>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</si>
  <si>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</si>
  <si>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</si>
  <si>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</si>
  <si>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</si>
  <si>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</si>
  <si>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</si>
  <si>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</si>
  <si>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</si>
  <si>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</si>
  <si>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</si>
  <si>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</si>
  <si>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</si>
  <si>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</si>
  <si>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</si>
  <si>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</si>
  <si>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</si>
  <si>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</si>
  <si>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</si>
  <si>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</si>
  <si>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</si>
  <si>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</si>
  <si>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</si>
  <si>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</si>
  <si>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</si>
  <si>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</si>
  <si>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</si>
  <si>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</si>
  <si>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</si>
  <si>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</si>
  <si>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</si>
  <si>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</si>
  <si>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</si>
  <si>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</si>
  <si>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</si>
  <si>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</si>
  <si>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</si>
  <si>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</si>
  <si>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</si>
  <si>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</si>
  <si>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</si>
  <si>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</si>
  <si>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</si>
  <si>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</si>
  <si>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</si>
  <si>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</si>
  <si>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</si>
  <si>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</si>
  <si>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</si>
  <si>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</si>
  <si>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</si>
  <si>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</si>
  <si>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</si>
  <si>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</si>
  <si>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</si>
  <si>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</si>
  <si>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</si>
  <si>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</si>
  <si>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</si>
  <si>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</si>
  <si>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</si>
  <si>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</si>
  <si>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</si>
  <si>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</si>
  <si>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</si>
  <si>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</si>
  <si>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</si>
  <si>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</si>
  <si>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</si>
  <si>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</si>
  <si>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</si>
  <si>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</si>
  <si>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</si>
  <si>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</si>
  <si>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</si>
  <si>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</si>
  <si>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</si>
  <si>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</si>
  <si>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</si>
  <si>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</si>
  <si>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</si>
  <si>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</si>
  <si>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</si>
  <si>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</si>
  <si>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</si>
  <si>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</si>
  <si>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</si>
  <si>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</si>
  <si>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</si>
  <si>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</si>
  <si>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</si>
  <si>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</si>
  <si>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</si>
  <si>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</si>
  <si>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</si>
  <si>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</si>
  <si>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</si>
  <si>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</si>
  <si>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</si>
  <si>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</si>
  <si>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</si>
  <si>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</si>
  <si>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</si>
  <si>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</si>
  <si>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</si>
  <si>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</si>
  <si>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</si>
  <si>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</si>
  <si>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</si>
  <si>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</si>
  <si>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</si>
  <si>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</si>
  <si>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</si>
  <si>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</si>
  <si>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</si>
  <si>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</si>
  <si>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</si>
  <si>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</si>
  <si>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</si>
  <si>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</si>
  <si>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</si>
  <si>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</si>
  <si>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</si>
  <si>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</si>
  <si>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</si>
  <si>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</si>
  <si>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</si>
  <si>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</si>
  <si>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</si>
  <si>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</si>
  <si>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</si>
  <si>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</si>
  <si>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</si>
  <si>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</si>
  <si>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</si>
  <si>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</si>
  <si>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</si>
  <si>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</si>
  <si>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</si>
  <si>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</si>
  <si>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</si>
  <si>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</si>
  <si>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</si>
  <si>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</si>
  <si>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</si>
  <si>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</si>
  <si>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</si>
  <si>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</si>
  <si>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</si>
  <si>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</si>
  <si>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</si>
  <si>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</si>
  <si>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</si>
  <si>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</si>
  <si>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</si>
  <si>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</si>
  <si>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</si>
  <si>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</si>
  <si>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</si>
  <si>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</si>
  <si>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</si>
  <si>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</si>
  <si>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</si>
  <si>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</si>
  <si>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</si>
  <si>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</si>
  <si>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</si>
  <si>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</si>
  <si>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</si>
  <si>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</si>
  <si>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</si>
  <si>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</si>
  <si>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</si>
  <si>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</si>
  <si>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</si>
  <si>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</si>
  <si>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</si>
  <si>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</si>
  <si>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</si>
  <si>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</si>
  <si>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</si>
  <si>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</si>
  <si>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</si>
  <si>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</si>
  <si>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</si>
  <si>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</si>
  <si>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</si>
  <si>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</si>
  <si>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</si>
  <si>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</si>
  <si>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</si>
  <si>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</si>
  <si>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</si>
  <si>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</si>
  <si>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</si>
  <si>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</si>
  <si>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</si>
  <si>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</si>
  <si>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</si>
  <si>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</si>
  <si>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</si>
  <si>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</si>
  <si>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</si>
  <si>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</si>
  <si>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</si>
  <si>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</si>
  <si>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</si>
  <si>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</si>
  <si>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</si>
  <si>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</si>
  <si>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</si>
  <si>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</si>
  <si>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</si>
  <si>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</si>
  <si>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</si>
  <si>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</si>
  <si>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</si>
  <si>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</si>
  <si>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</si>
  <si>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</si>
  <si>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</si>
  <si>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</si>
  <si>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</si>
  <si>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</si>
  <si>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</si>
  <si>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</si>
  <si>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</si>
  <si>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</si>
  <si>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</si>
  <si>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</si>
  <si>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</si>
  <si>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</si>
  <si>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</si>
  <si>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</si>
  <si>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</si>
  <si>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</si>
  <si>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</si>
  <si>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</si>
  <si>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</si>
  <si>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</si>
  <si>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</si>
  <si>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</si>
  <si>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</si>
  <si>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</si>
  <si>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</si>
  <si>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</si>
  <si>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</si>
  <si>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</si>
  <si>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</si>
  <si>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</si>
  <si>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</si>
  <si>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</si>
  <si>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</si>
  <si>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</si>
  <si>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</si>
  <si>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</si>
  <si>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</si>
  <si>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</si>
  <si>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</si>
  <si>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</si>
  <si>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</si>
  <si>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</si>
  <si>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</si>
  <si>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</si>
  <si>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</si>
  <si>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</si>
  <si>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</si>
  <si>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</si>
  <si>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</si>
  <si>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</si>
  <si>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</si>
  <si>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</si>
  <si>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</si>
  <si>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</si>
  <si>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</si>
  <si>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</si>
  <si>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</si>
  <si>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</si>
  <si>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</si>
  <si>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</si>
  <si>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</si>
  <si>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</si>
  <si>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</si>
  <si>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</si>
  <si>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</si>
  <si>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</si>
  <si>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</si>
  <si>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</si>
  <si>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</si>
  <si>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</si>
  <si>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</si>
  <si>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</si>
  <si>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</si>
  <si>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</si>
  <si>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</si>
  <si>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</si>
  <si>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</si>
  <si>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</si>
  <si>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</si>
  <si>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</si>
  <si>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</si>
  <si>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</si>
  <si>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</si>
  <si>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</si>
  <si>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</si>
  <si>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</si>
  <si>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</si>
  <si>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</si>
  <si>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</si>
  <si>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</si>
  <si>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</si>
  <si>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</si>
  <si>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</si>
  <si>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</si>
  <si>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</si>
  <si>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</si>
  <si>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</si>
  <si>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</si>
  <si>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</si>
  <si>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</si>
  <si>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</si>
  <si>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</si>
  <si>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</si>
  <si>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</si>
  <si>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</si>
  <si>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</si>
  <si>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</si>
  <si>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</si>
  <si>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</si>
  <si>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</si>
  <si>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</si>
  <si>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</si>
  <si>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</si>
  <si>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</si>
  <si>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</si>
  <si>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</si>
  <si>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</si>
  <si>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</si>
  <si>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</si>
  <si>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</si>
  <si>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</si>
  <si>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</si>
  <si>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</si>
  <si>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</si>
  <si>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</si>
  <si>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</si>
  <si>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</si>
  <si>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</si>
  <si>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</si>
  <si>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</si>
  <si>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</si>
  <si>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</si>
  <si>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</si>
  <si>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</si>
  <si>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</si>
  <si>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</si>
  <si>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</si>
  <si>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</si>
  <si>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</si>
  <si>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</si>
  <si>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</si>
  <si>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</si>
  <si>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</si>
  <si>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</si>
  <si>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</si>
  <si>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</si>
  <si>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</si>
  <si>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</si>
  <si>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</si>
  <si>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</si>
  <si>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</si>
  <si>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</si>
  <si>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</si>
  <si>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</si>
  <si>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</si>
  <si>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</si>
  <si>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</si>
  <si>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</si>
  <si>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</si>
  <si>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</si>
  <si>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</si>
  <si>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</si>
  <si>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</si>
  <si>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</si>
  <si>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</si>
  <si>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</si>
  <si>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</si>
  <si>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</si>
  <si>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</si>
  <si>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</si>
  <si>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</si>
  <si>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</si>
  <si>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</si>
  <si>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</si>
  <si>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</si>
  <si>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</si>
  <si>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</si>
  <si>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</si>
  <si>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</si>
  <si>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</si>
  <si>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</si>
  <si>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</si>
  <si>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</si>
  <si>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</si>
  <si>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</si>
  <si>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</si>
  <si>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</si>
  <si>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</si>
  <si>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</si>
  <si>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</si>
  <si>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</si>
  <si>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</si>
  <si>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</si>
  <si>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</si>
  <si>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</si>
  <si>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</si>
  <si>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</si>
  <si>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</si>
  <si>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</si>
  <si>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</si>
  <si>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</si>
  <si>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</si>
  <si>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</si>
  <si>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</si>
  <si>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</si>
  <si>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</si>
  <si>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</si>
  <si>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</si>
  <si>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</si>
  <si>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</si>
  <si>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</si>
  <si>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</si>
  <si>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</si>
  <si>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</si>
  <si>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</si>
  <si>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</si>
  <si>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</si>
  <si>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</si>
  <si>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</si>
  <si>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</si>
  <si>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</si>
  <si>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</si>
  <si>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</si>
  <si>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</si>
  <si>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</si>
  <si>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</si>
  <si>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</si>
  <si>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</si>
  <si>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</si>
  <si>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</si>
  <si>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</si>
  <si>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</si>
  <si>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</si>
  <si>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</si>
  <si>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</si>
  <si>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</si>
  <si>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</si>
  <si>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</si>
  <si>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</si>
  <si>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</si>
  <si>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</si>
  <si>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</si>
  <si>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</si>
  <si>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</si>
  <si>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</si>
  <si>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</si>
  <si>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</si>
  <si>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</si>
  <si>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</si>
  <si>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</si>
  <si>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</si>
  <si>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</si>
  <si>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</si>
  <si>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</si>
  <si>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</si>
  <si>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</si>
  <si>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</si>
  <si>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</si>
  <si>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</si>
  <si>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</si>
  <si>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</si>
  <si>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</si>
  <si>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</si>
  <si>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</si>
  <si>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</si>
  <si>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</si>
  <si>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</si>
  <si>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</si>
  <si>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</si>
  <si>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</si>
  <si>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</si>
  <si>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</si>
  <si>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</si>
  <si>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</si>
  <si>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</si>
  <si>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</si>
  <si>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</si>
  <si>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</si>
  <si>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</si>
  <si>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</si>
  <si>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</si>
  <si>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</si>
  <si>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</si>
  <si>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</si>
  <si>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</si>
  <si>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</si>
  <si>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</si>
  <si>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</si>
  <si>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</si>
  <si>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</si>
  <si>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</si>
  <si>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</si>
  <si>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</si>
  <si>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</si>
  <si>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</si>
  <si>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</si>
  <si>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</si>
  <si>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</si>
  <si>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</si>
  <si>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</si>
  <si>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</si>
  <si>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</si>
  <si>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</si>
  <si>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</si>
  <si>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</si>
  <si>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</si>
  <si>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</si>
  <si>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</si>
  <si>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</si>
  <si>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</si>
  <si>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</si>
  <si>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</si>
  <si>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</si>
  <si>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</si>
  <si>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</si>
  <si>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</si>
  <si>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</si>
  <si>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</si>
  <si>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</si>
  <si>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</si>
  <si>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</si>
  <si>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</si>
  <si>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</si>
  <si>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</si>
  <si>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</si>
  <si>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</si>
  <si>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</si>
  <si>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</si>
  <si>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</si>
  <si>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</si>
  <si>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</si>
  <si>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</si>
  <si>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</si>
  <si>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</si>
  <si>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</si>
  <si>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</si>
  <si>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</si>
  <si>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</si>
  <si>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</si>
  <si>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</si>
  <si>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</si>
  <si>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</si>
  <si>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</si>
  <si>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</si>
  <si>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</si>
  <si>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</si>
  <si>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</si>
  <si>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</si>
  <si>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</si>
  <si>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</si>
  <si>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</si>
  <si>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</si>
  <si>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</si>
  <si>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</si>
  <si>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</si>
  <si>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</si>
  <si>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</si>
  <si>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</si>
  <si>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</si>
  <si>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</si>
  <si>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</si>
  <si>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</si>
  <si>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</si>
  <si>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</si>
  <si>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</si>
  <si>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</si>
  <si>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</si>
  <si>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</si>
  <si>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</si>
  <si>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</si>
  <si>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</si>
  <si>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</si>
  <si>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</si>
  <si>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</si>
  <si>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</si>
  <si>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</si>
  <si>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</si>
  <si>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</si>
  <si>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</si>
  <si>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</si>
  <si>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</si>
  <si>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</si>
  <si>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</si>
  <si>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</si>
  <si>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</si>
  <si>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</si>
  <si>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</si>
  <si>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</si>
  <si>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</si>
  <si>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</si>
  <si>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</si>
  <si>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</si>
  <si>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</si>
  <si>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</si>
  <si>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</si>
  <si>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</si>
  <si>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</si>
  <si>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</si>
  <si>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</si>
  <si>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</si>
  <si>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</si>
  <si>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</si>
  <si>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</si>
  <si>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</si>
  <si>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</si>
  <si>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</si>
  <si>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</si>
  <si>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</si>
  <si>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</si>
  <si>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</si>
  <si>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</si>
  <si>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</si>
  <si>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</si>
  <si>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</si>
  <si>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</si>
  <si>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</si>
  <si>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</si>
  <si>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</si>
  <si>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</si>
  <si>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</si>
  <si>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</si>
  <si>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</si>
  <si>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</si>
  <si>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</si>
  <si>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</si>
  <si>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</si>
  <si>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</si>
  <si>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</si>
  <si>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</si>
  <si>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</si>
  <si>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</si>
  <si>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</si>
  <si>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</si>
  <si>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</si>
  <si>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</si>
  <si>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</si>
  <si>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</si>
  <si>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</si>
  <si>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</si>
  <si>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</si>
  <si>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</si>
  <si>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</si>
  <si>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</si>
  <si>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</si>
  <si>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</si>
  <si>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</si>
  <si>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</si>
  <si>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</si>
  <si>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</si>
  <si>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</si>
  <si>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</si>
  <si>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</si>
  <si>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</si>
  <si>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</si>
  <si>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</si>
  <si>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</si>
  <si>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</si>
  <si>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</si>
  <si>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</si>
  <si>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</si>
  <si>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</si>
  <si>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</si>
  <si>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</si>
  <si>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</si>
  <si>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</si>
  <si>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</si>
  <si>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</si>
  <si>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</si>
  <si>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</si>
  <si>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</si>
  <si>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</si>
  <si>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</si>
  <si>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</si>
  <si>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</si>
  <si>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</si>
  <si>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</si>
  <si>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</si>
  <si>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</si>
  <si>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</si>
  <si>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</si>
  <si>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</si>
  <si>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</si>
  <si>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</si>
  <si>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</si>
  <si>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</si>
  <si>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</si>
  <si>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</si>
  <si>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</si>
  <si>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</si>
  <si>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</si>
  <si>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</si>
  <si>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</si>
  <si>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</si>
  <si>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</si>
  <si>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</si>
  <si>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</si>
  <si>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</si>
  <si>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</si>
  <si>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</si>
  <si>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</si>
  <si>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</si>
  <si>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</si>
  <si>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</si>
  <si>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</si>
  <si>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</si>
  <si>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</si>
  <si>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</si>
  <si>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</si>
  <si>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</si>
  <si>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</si>
  <si>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</si>
  <si>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</si>
  <si>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</si>
  <si>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</si>
  <si>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</si>
  <si>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</si>
  <si>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</si>
  <si>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</si>
  <si>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</si>
  <si>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</si>
  <si>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</si>
  <si>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</si>
  <si>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</si>
  <si>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</si>
  <si>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</si>
  <si>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</si>
  <si>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</si>
  <si>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</si>
  <si>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</si>
  <si>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</si>
  <si>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</si>
  <si>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</si>
  <si>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</si>
  <si>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</si>
  <si>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</si>
  <si>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</si>
  <si>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</si>
  <si>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</si>
  <si>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</si>
  <si>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</si>
  <si>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</si>
  <si>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</si>
  <si>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</si>
  <si>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</si>
  <si>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</si>
  <si>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</si>
  <si>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</si>
  <si>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</si>
  <si>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</si>
  <si>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</si>
  <si>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</si>
  <si>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</si>
  <si>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</si>
  <si>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</si>
  <si>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</si>
  <si>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</si>
  <si>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</si>
  <si>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</si>
  <si>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</si>
  <si>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</si>
  <si>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</si>
  <si>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</si>
  <si>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</si>
  <si>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</si>
  <si>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</si>
  <si>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</si>
  <si>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</si>
  <si>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</si>
  <si>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</si>
  <si>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</si>
  <si>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</si>
  <si>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</si>
  <si>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</si>
  <si>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</si>
  <si>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</si>
  <si>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</si>
  <si>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</si>
  <si>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</si>
  <si>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</si>
  <si>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</si>
  <si>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</si>
  <si>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</si>
  <si>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</si>
  <si>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</si>
  <si>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</si>
  <si>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</si>
  <si>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</si>
  <si>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</si>
  <si>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</si>
  <si>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</si>
  <si>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</si>
  <si>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</si>
  <si>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</si>
  <si>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</si>
  <si>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</si>
  <si>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</si>
  <si>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</si>
  <si>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</si>
  <si>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</si>
  <si>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</si>
  <si>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</si>
  <si>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</si>
  <si>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</si>
  <si>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</si>
  <si>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</si>
  <si>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</si>
  <si>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</si>
  <si>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</si>
  <si>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</si>
  <si>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</si>
  <si>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</si>
  <si>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</si>
  <si>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</si>
  <si>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</si>
  <si>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</si>
  <si>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</si>
  <si>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</si>
  <si>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</si>
  <si>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</si>
  <si>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</si>
  <si>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</si>
  <si>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</si>
  <si>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</si>
  <si>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</si>
  <si>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</si>
  <si>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</si>
  <si>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</si>
  <si>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</si>
  <si>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</si>
  <si>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</si>
  <si>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</si>
  <si>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</si>
  <si>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</si>
  <si>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</si>
  <si>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</si>
  <si>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</si>
  <si>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</si>
  <si>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</si>
  <si>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</si>
  <si>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</si>
  <si>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</si>
  <si>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</si>
  <si>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</si>
  <si>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</si>
  <si>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</si>
  <si>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</si>
  <si>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</si>
  <si>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</si>
  <si>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</si>
  <si>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</si>
  <si>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</si>
  <si>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</si>
  <si>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</si>
  <si>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</si>
  <si>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</si>
  <si>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</si>
  <si>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</si>
  <si>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</si>
  <si>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</si>
  <si>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</si>
  <si>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</si>
  <si>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</si>
  <si>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</si>
  <si>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</si>
  <si>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</si>
  <si>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</si>
  <si>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</si>
  <si>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</si>
  <si>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</si>
  <si>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</si>
  <si>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</si>
  <si>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</si>
  <si>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</si>
  <si>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</si>
  <si>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</si>
  <si>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</si>
  <si>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</si>
  <si>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</si>
  <si>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</si>
  <si>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</si>
  <si>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</si>
  <si>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</si>
  <si>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</si>
  <si>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</si>
  <si>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</si>
  <si>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</si>
  <si>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</si>
  <si>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</si>
  <si>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</si>
  <si>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</si>
  <si>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</si>
  <si>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</si>
  <si>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</si>
  <si>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</si>
  <si>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</si>
  <si>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</si>
  <si>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</si>
  <si>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</si>
  <si>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</si>
  <si>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</si>
  <si>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</si>
  <si>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</si>
  <si>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</si>
  <si>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</si>
  <si>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</si>
  <si>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</si>
  <si>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</si>
  <si>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</si>
  <si>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</si>
  <si>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</si>
  <si>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</si>
  <si>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</si>
  <si>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</si>
  <si>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</si>
  <si>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</si>
  <si>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</si>
  <si>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</si>
  <si>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</si>
  <si>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</si>
  <si>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</si>
  <si>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</si>
  <si>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</si>
  <si>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</si>
  <si>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</si>
  <si>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</si>
  <si>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</si>
  <si>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</si>
  <si>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</si>
  <si>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</si>
  <si>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</si>
  <si>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</si>
  <si>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</si>
  <si>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</si>
  <si>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</si>
  <si>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</si>
  <si>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</si>
  <si>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</si>
  <si>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</si>
  <si>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</si>
  <si>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</si>
  <si>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</si>
  <si>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</si>
  <si>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</si>
  <si>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</si>
  <si>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</si>
  <si>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</si>
  <si>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</si>
  <si>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</si>
  <si>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</si>
  <si>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</si>
  <si>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</si>
  <si>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</si>
  <si>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</si>
  <si>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</si>
  <si>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</si>
  <si>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</si>
  <si>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</si>
  <si>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</si>
  <si>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</si>
  <si>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</si>
  <si>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</si>
  <si>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</si>
  <si>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</si>
  <si>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</si>
  <si>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</si>
  <si>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</si>
  <si>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</si>
  <si>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</si>
  <si>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</si>
  <si>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</si>
  <si>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</si>
  <si>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</si>
  <si>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</si>
  <si>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</si>
  <si>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</si>
  <si>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</si>
  <si>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</si>
  <si>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</si>
  <si>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</si>
  <si>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</si>
  <si>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</si>
  <si>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</si>
  <si>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</si>
  <si>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</si>
  <si>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</si>
  <si>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</si>
  <si>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</si>
  <si>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</si>
  <si>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</si>
  <si>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</si>
  <si>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</si>
  <si>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</si>
  <si>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</si>
  <si>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</si>
  <si>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</si>
  <si>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</si>
  <si>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</si>
  <si>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</si>
  <si>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</si>
  <si>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</si>
  <si>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</si>
  <si>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</si>
  <si>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</si>
  <si>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</si>
  <si>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</si>
  <si>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</si>
  <si>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</si>
  <si>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</si>
  <si>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</si>
  <si>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</si>
  <si>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</si>
  <si>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</si>
  <si>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</si>
  <si>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</si>
  <si>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</si>
  <si>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</si>
  <si>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</si>
  <si>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</si>
  <si>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</si>
  <si>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</si>
  <si>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</si>
  <si>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</si>
  <si>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</si>
  <si>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</si>
  <si>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</si>
  <si>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</si>
  <si>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</si>
  <si>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</si>
  <si>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</si>
  <si>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</si>
  <si>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</si>
  <si>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</si>
  <si>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</si>
  <si>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</si>
  <si>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</si>
  <si>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</si>
  <si>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</si>
  <si>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</si>
  <si>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</si>
  <si>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</si>
  <si>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</si>
  <si>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</si>
  <si>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</si>
  <si>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</si>
  <si>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</si>
  <si>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</si>
  <si>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</si>
  <si>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</si>
  <si>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</si>
  <si>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</si>
  <si>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</si>
  <si>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</si>
  <si>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</si>
  <si>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</si>
  <si>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</si>
  <si>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</si>
  <si>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</si>
  <si>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</si>
  <si>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</si>
  <si>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</si>
  <si>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</si>
  <si>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</si>
  <si>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</si>
  <si>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</si>
  <si>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</si>
  <si>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</si>
  <si>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</si>
  <si>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</si>
  <si>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</si>
  <si>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</si>
  <si>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</si>
  <si>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</si>
  <si>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</si>
  <si>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</si>
  <si>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</si>
  <si>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</si>
  <si>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</si>
  <si>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</si>
  <si>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</si>
  <si>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</si>
  <si>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</si>
  <si>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</si>
  <si>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</si>
  <si>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</si>
  <si>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</si>
  <si>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</si>
  <si>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</si>
  <si>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</si>
  <si>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</si>
  <si>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</si>
  <si>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</si>
  <si>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</si>
  <si>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</si>
  <si>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</si>
  <si>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</si>
  <si>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</si>
  <si>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</si>
  <si>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</si>
  <si>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</si>
  <si>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</si>
  <si>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</si>
  <si>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</si>
  <si>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</si>
  <si>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</si>
  <si>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</si>
  <si>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</si>
  <si>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</si>
  <si>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</si>
  <si>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</si>
  <si>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</si>
  <si>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</si>
  <si>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</si>
  <si>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</si>
  <si>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</si>
  <si>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</si>
  <si>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</si>
  <si>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</si>
  <si>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</si>
  <si>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</si>
  <si>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</si>
  <si>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</si>
  <si>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</si>
  <si>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</si>
  <si>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</si>
  <si>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</si>
  <si>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</si>
  <si>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</si>
  <si>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</si>
  <si>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</si>
  <si>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</si>
  <si>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</si>
  <si>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</si>
  <si>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</si>
  <si>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</si>
  <si>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</si>
  <si>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</si>
  <si>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</si>
  <si>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</si>
  <si>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</si>
  <si>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</si>
  <si>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</si>
  <si>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</si>
  <si>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</si>
  <si>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</si>
  <si>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</si>
  <si>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</si>
  <si>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</si>
  <si>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</si>
  <si>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</si>
  <si>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</si>
  <si>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</si>
  <si>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</si>
  <si>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</si>
  <si>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</si>
  <si>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</si>
  <si>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</si>
  <si>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</si>
  <si>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</si>
  <si>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</si>
  <si>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</si>
  <si>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</si>
  <si>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</si>
  <si>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</si>
  <si>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</si>
  <si>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</si>
  <si>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</si>
  <si>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</si>
  <si>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</si>
  <si>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</si>
  <si>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</si>
  <si>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</si>
  <si>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</si>
  <si>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</si>
  <si>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</si>
  <si>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</si>
  <si>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</si>
  <si>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</si>
  <si>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</si>
  <si>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</si>
  <si>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</si>
  <si>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</si>
  <si>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</si>
  <si>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</si>
  <si>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</si>
  <si>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</si>
  <si>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</si>
  <si>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</si>
  <si>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</si>
  <si>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</si>
  <si>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</si>
  <si>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</si>
  <si>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</si>
  <si>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</si>
  <si>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</si>
  <si>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</si>
  <si>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</si>
  <si>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</si>
  <si>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</si>
  <si>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</si>
  <si>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</si>
  <si>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</si>
  <si>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</si>
  <si>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</si>
  <si>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</si>
  <si>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</si>
  <si>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</si>
  <si>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</si>
  <si>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</si>
  <si>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</si>
  <si>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</si>
  <si>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</si>
  <si>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</si>
  <si>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</si>
  <si>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</si>
  <si>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</si>
  <si>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</si>
  <si>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</si>
  <si>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</si>
  <si>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</si>
  <si>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</si>
  <si>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</si>
  <si>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</si>
  <si>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</si>
  <si>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</si>
  <si>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</si>
  <si>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</si>
  <si>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</si>
  <si>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</si>
  <si>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</si>
  <si>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</si>
  <si>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</si>
  <si>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</si>
  <si>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</si>
  <si>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</si>
  <si>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</si>
  <si>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</si>
  <si>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</si>
  <si>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</si>
  <si>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</si>
  <si>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</si>
  <si>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</si>
  <si>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</si>
  <si>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</si>
  <si>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</si>
  <si>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</si>
  <si>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</si>
  <si>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</si>
  <si>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</si>
  <si>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</si>
  <si>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</si>
  <si>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</si>
  <si>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</si>
  <si>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</si>
  <si>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</si>
  <si>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</si>
  <si>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</si>
  <si>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</si>
  <si>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</si>
  <si>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</si>
  <si>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</si>
  <si>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</si>
  <si>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</si>
  <si>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</si>
  <si>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</si>
  <si>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</si>
  <si>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</si>
  <si>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</si>
  <si>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</si>
  <si>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</si>
  <si>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</si>
  <si>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</si>
  <si>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</si>
  <si>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</si>
  <si>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</si>
  <si>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</si>
  <si>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</si>
  <si>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</si>
  <si>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</si>
  <si>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</si>
  <si>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</si>
  <si>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</si>
  <si>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</si>
  <si>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</si>
  <si>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</si>
  <si>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</si>
  <si>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</si>
  <si>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</si>
  <si>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</si>
  <si>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</si>
  <si>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</si>
  <si>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</si>
  <si>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</si>
  <si>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</si>
  <si>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</si>
  <si>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</si>
  <si>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</si>
  <si>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</si>
  <si>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</si>
  <si>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</si>
  <si>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</si>
  <si>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</si>
  <si>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</si>
  <si>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</si>
  <si>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</si>
  <si>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</si>
  <si>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</si>
  <si>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</si>
  <si>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</si>
  <si>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</si>
  <si>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</si>
  <si>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</si>
  <si>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</si>
  <si>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</si>
  <si>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</si>
  <si>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</si>
  <si>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</si>
  <si>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</si>
  <si>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</si>
  <si>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</si>
  <si>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</si>
  <si>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</si>
  <si>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</si>
  <si>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</si>
  <si>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</si>
  <si>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</si>
  <si>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</si>
  <si>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</si>
  <si>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</si>
  <si>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</si>
  <si>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</si>
  <si>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</si>
  <si>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</si>
  <si>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</si>
  <si>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</si>
  <si>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</si>
  <si>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</si>
  <si>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</si>
  <si>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</si>
  <si>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</si>
  <si>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</si>
  <si>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</si>
  <si>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</si>
  <si>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</si>
  <si>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</si>
  <si>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</si>
  <si>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</si>
  <si>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</si>
  <si>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</si>
  <si>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</si>
  <si>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</si>
  <si>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</si>
  <si>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</si>
  <si>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</si>
  <si>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</si>
  <si>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</si>
  <si>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</si>
  <si>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</si>
  <si>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</si>
  <si>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</si>
  <si>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</si>
  <si>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</si>
  <si>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</si>
  <si>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</si>
  <si>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</si>
  <si>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</si>
  <si>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</si>
  <si>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</si>
  <si>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</si>
  <si>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</si>
  <si>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</si>
  <si>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</si>
  <si>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</si>
  <si>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</si>
  <si>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</si>
  <si>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</si>
  <si>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</si>
  <si>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</si>
  <si>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</si>
  <si>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</si>
  <si>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</si>
  <si>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</si>
  <si>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</si>
  <si>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</si>
  <si>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</si>
  <si>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</si>
  <si>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</si>
  <si>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</si>
  <si>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</si>
  <si>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</si>
  <si>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</si>
  <si>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</si>
  <si>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</si>
  <si>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</si>
  <si>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</si>
  <si>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</si>
  <si>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</si>
  <si>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</si>
  <si>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</si>
  <si>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</si>
  <si>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</si>
  <si>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</si>
  <si>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</si>
  <si>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</si>
  <si>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</si>
  <si>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</si>
  <si>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</si>
  <si>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</si>
  <si>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</si>
  <si>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</si>
  <si>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</si>
  <si>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</si>
  <si>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</si>
  <si>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</si>
  <si>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</si>
  <si>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</si>
  <si>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</si>
  <si>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</si>
  <si>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</si>
  <si>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</si>
  <si>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</si>
  <si>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</si>
  <si>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</si>
  <si>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</si>
  <si>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</si>
  <si>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</si>
  <si>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</si>
  <si>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</si>
  <si>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</si>
  <si>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</si>
  <si>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</si>
  <si>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</si>
  <si>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</si>
  <si>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</si>
  <si>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</si>
  <si>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</si>
  <si>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</si>
  <si>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</si>
  <si>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</si>
  <si>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</si>
  <si>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</si>
  <si>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</si>
  <si>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</si>
  <si>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</si>
  <si>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</si>
  <si>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</si>
  <si>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</si>
  <si>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</si>
  <si>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</si>
  <si>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</si>
  <si>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</si>
  <si>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</si>
  <si>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</si>
  <si>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</si>
  <si>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</si>
  <si>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</si>
  <si>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</si>
  <si>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</si>
  <si>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</si>
  <si>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</si>
  <si>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</si>
  <si>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</si>
  <si>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</si>
  <si>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</si>
  <si>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</si>
  <si>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</si>
  <si>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</si>
  <si>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</si>
  <si>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</si>
  <si>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</si>
  <si>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</si>
  <si>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</si>
  <si>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</si>
  <si>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</si>
  <si>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</si>
  <si>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</si>
  <si>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</si>
  <si>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</si>
  <si>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</si>
  <si>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</si>
  <si>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</si>
  <si>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</si>
  <si>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</si>
  <si>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</si>
  <si>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</si>
  <si>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</si>
  <si>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</si>
  <si>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</si>
  <si>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</si>
  <si>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</si>
  <si>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</si>
  <si>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</si>
  <si>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</si>
  <si>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</si>
  <si>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</si>
  <si>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</si>
  <si>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</si>
  <si>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</si>
  <si>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</si>
  <si>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</si>
  <si>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</si>
  <si>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</si>
  <si>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</si>
  <si>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</si>
  <si>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</si>
  <si>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</si>
  <si>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</si>
  <si>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</si>
  <si>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</si>
  <si>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</si>
  <si>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</si>
  <si>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</si>
  <si>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</si>
  <si>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</si>
  <si>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</si>
  <si>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</si>
  <si>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</si>
  <si>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</si>
  <si>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</si>
  <si>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</si>
  <si>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</si>
  <si>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</si>
  <si>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</si>
  <si>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</si>
  <si>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</si>
  <si>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</si>
  <si>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</si>
  <si>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</si>
  <si>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</si>
  <si>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</si>
  <si>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</si>
  <si>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</si>
  <si>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</si>
  <si>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</si>
  <si>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</si>
  <si>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</si>
  <si>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</si>
  <si>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</si>
  <si>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</si>
  <si>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</si>
  <si>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</si>
  <si>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</si>
  <si>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</si>
  <si>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</si>
  <si>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</si>
  <si>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</si>
  <si>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</si>
  <si>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</si>
  <si>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</si>
  <si>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</si>
  <si>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</si>
  <si>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</si>
  <si>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</si>
  <si>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</si>
  <si>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</si>
  <si>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</si>
  <si>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</si>
  <si>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</si>
  <si>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</si>
  <si>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</si>
  <si>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</si>
  <si>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</si>
  <si>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</si>
  <si>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</si>
  <si>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</si>
  <si>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</si>
  <si>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</si>
  <si>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</si>
  <si>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</si>
  <si>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</si>
  <si>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</si>
  <si>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</si>
  <si>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</si>
  <si>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</si>
  <si>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</si>
  <si>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</si>
  <si>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</si>
  <si>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</si>
  <si>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</si>
  <si>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</si>
  <si>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</si>
  <si>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</si>
  <si>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</si>
  <si>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</si>
  <si>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</si>
  <si>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</si>
  <si>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</si>
  <si>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</si>
  <si>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</si>
  <si>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</si>
  <si>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</si>
  <si>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</si>
  <si>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</si>
  <si>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</si>
  <si>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</si>
  <si>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</si>
  <si>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</si>
  <si>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</si>
  <si>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</si>
  <si>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</si>
  <si>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</si>
  <si>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</si>
  <si>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</si>
  <si>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</si>
  <si>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</si>
  <si>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</si>
  <si>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</si>
  <si>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</si>
  <si>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</si>
  <si>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</si>
  <si>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</si>
  <si>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</si>
  <si>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</si>
  <si>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</si>
  <si>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</si>
  <si>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</si>
  <si>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</si>
  <si>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</si>
  <si>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</si>
  <si>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</si>
  <si>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</si>
  <si>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</si>
  <si>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</si>
  <si>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</si>
  <si>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</si>
  <si>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</si>
  <si>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</si>
  <si>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</si>
  <si>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</si>
  <si>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</si>
  <si>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</si>
  <si>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</si>
  <si>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</si>
  <si>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</si>
  <si>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</si>
  <si>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</si>
  <si>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</si>
  <si>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</si>
  <si>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</si>
  <si>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</si>
  <si>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</si>
  <si>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</si>
  <si>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</si>
  <si>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</si>
  <si>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</si>
  <si>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</si>
  <si>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</si>
  <si>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</si>
  <si>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</si>
  <si>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</si>
  <si>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</si>
  <si>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</si>
  <si>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</si>
  <si>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</si>
  <si>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</si>
  <si>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</si>
  <si>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</si>
  <si>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</si>
  <si>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</si>
  <si>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</si>
  <si>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</si>
  <si>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</si>
  <si>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</si>
  <si>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</si>
  <si>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</si>
  <si>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</si>
  <si>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</si>
  <si>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</si>
  <si>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</si>
  <si>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</si>
  <si>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</si>
  <si>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</si>
  <si>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</si>
  <si>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</si>
  <si>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</si>
  <si>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</si>
  <si>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</si>
  <si>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</si>
  <si>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</si>
  <si>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</si>
  <si>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</si>
  <si>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</si>
  <si>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</si>
  <si>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</si>
  <si>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</si>
  <si>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</si>
  <si>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</si>
  <si>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</si>
  <si>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</si>
  <si>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</si>
  <si>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</si>
  <si>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</si>
  <si>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</si>
  <si>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</si>
  <si>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</si>
  <si>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</si>
  <si>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</si>
  <si>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</si>
  <si>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</si>
  <si>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</si>
  <si>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</si>
  <si>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</si>
  <si>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</si>
  <si>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</si>
  <si>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</si>
  <si>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</si>
  <si>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</si>
  <si>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</si>
  <si>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</si>
  <si>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</si>
  <si>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</si>
  <si>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</si>
  <si>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</si>
  <si>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</si>
  <si>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</si>
  <si>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</si>
  <si>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</si>
  <si>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</si>
  <si>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</si>
  <si>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</si>
  <si>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</si>
  <si>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</si>
  <si>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</si>
  <si>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</si>
  <si>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</si>
  <si>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</si>
  <si>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</si>
  <si>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</si>
  <si>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</si>
  <si>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</si>
  <si>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</si>
  <si>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</si>
  <si>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</si>
  <si>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</si>
  <si>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</si>
  <si>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</si>
  <si>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</si>
  <si>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</si>
  <si>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</si>
  <si>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</si>
  <si>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</si>
  <si>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</si>
  <si>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</si>
  <si>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</si>
  <si>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</si>
  <si>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</si>
  <si>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</si>
  <si>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</si>
  <si>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</si>
  <si>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</si>
  <si>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</si>
  <si>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</si>
  <si>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</si>
  <si>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</si>
  <si>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</si>
  <si>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</si>
  <si>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</si>
  <si>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</si>
  <si>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</si>
  <si>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</si>
  <si>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</si>
  <si>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</si>
  <si>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</si>
  <si>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</si>
  <si>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</si>
  <si>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</si>
  <si>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</si>
  <si>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</si>
  <si>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</si>
  <si>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</si>
  <si>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</si>
  <si>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</si>
  <si>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</si>
  <si>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</si>
  <si>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</si>
  <si>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</si>
  <si>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</si>
  <si>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</si>
  <si>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</si>
  <si>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</si>
  <si>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</si>
  <si>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</si>
  <si>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</si>
  <si>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</si>
  <si>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</si>
  <si>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</si>
  <si>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</si>
  <si>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</si>
  <si>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</si>
  <si>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</si>
  <si>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</si>
  <si>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</si>
  <si>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</si>
  <si>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</si>
  <si>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</si>
  <si>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</si>
  <si>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</si>
  <si>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</si>
  <si>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</si>
  <si>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</si>
  <si>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</si>
  <si>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</si>
  <si>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</si>
  <si>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</si>
  <si>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</si>
  <si>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</si>
  <si>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</si>
  <si>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</si>
  <si>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</si>
  <si>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</si>
  <si>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</si>
  <si>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</si>
  <si>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</si>
  <si>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</si>
  <si>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</si>
  <si>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</si>
  <si>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</si>
  <si>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</si>
  <si>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</si>
  <si>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</si>
  <si>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</si>
  <si>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</si>
  <si>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</si>
  <si>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</si>
  <si>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</si>
  <si>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</si>
  <si>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</si>
  <si>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</si>
  <si>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</si>
  <si>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</si>
  <si>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</si>
  <si>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</si>
  <si>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</si>
  <si>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</si>
  <si>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</si>
  <si>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</si>
  <si>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</si>
  <si>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</si>
  <si>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</si>
  <si>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</si>
  <si>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</si>
  <si>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</si>
  <si>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</si>
  <si>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</si>
  <si>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</si>
  <si>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</si>
  <si>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</si>
  <si>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</si>
  <si>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</si>
  <si>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</si>
  <si>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</si>
  <si>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</si>
  <si>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</si>
  <si>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</si>
  <si>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</si>
  <si>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</si>
  <si>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</si>
  <si>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</si>
  <si>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</si>
  <si>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</si>
  <si>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</si>
  <si>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</si>
  <si>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</si>
  <si>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</si>
  <si>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</si>
  <si>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</si>
  <si>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</si>
  <si>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</si>
  <si>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</si>
  <si>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</si>
  <si>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</si>
  <si>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</si>
  <si>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</si>
  <si>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</si>
  <si>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</si>
  <si>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</si>
  <si>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</si>
  <si>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</si>
  <si>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</si>
  <si>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</si>
  <si>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</si>
  <si>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</si>
  <si>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</si>
  <si>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</si>
  <si>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</si>
  <si>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</si>
  <si>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</si>
  <si>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</si>
  <si>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</si>
  <si>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</si>
  <si>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</si>
  <si>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</si>
  <si>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</si>
  <si>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</si>
  <si>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</si>
  <si>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</si>
  <si>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</si>
  <si>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</si>
  <si>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</si>
  <si>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</si>
  <si>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</si>
  <si>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</si>
  <si>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</si>
  <si>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</si>
  <si>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</si>
  <si>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</si>
  <si>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</si>
  <si>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</si>
  <si>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</si>
  <si>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</si>
  <si>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</si>
  <si>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</si>
  <si>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</si>
  <si>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</si>
  <si>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</si>
  <si>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</si>
  <si>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</si>
  <si>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</si>
  <si>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</si>
  <si>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</si>
  <si>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</si>
  <si>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</si>
  <si>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</si>
  <si>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</si>
  <si>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</si>
  <si>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</si>
  <si>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</si>
  <si>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</si>
  <si>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</si>
  <si>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</si>
  <si>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</si>
  <si>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</si>
  <si>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</si>
  <si>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</si>
  <si>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</si>
  <si>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</si>
  <si>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</si>
  <si>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</si>
  <si>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</si>
  <si>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</si>
  <si>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</si>
  <si>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</si>
  <si>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</si>
  <si>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</si>
  <si>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</si>
  <si>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</si>
  <si>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</si>
  <si>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</si>
  <si>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</si>
  <si>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</si>
  <si>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</si>
  <si>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</si>
  <si>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</si>
  <si>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</si>
  <si>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</si>
  <si>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</si>
  <si>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</si>
  <si>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</si>
  <si>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</si>
  <si>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</si>
  <si>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</si>
  <si>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</si>
  <si>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</si>
  <si>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</si>
  <si>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</si>
  <si>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</si>
  <si>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</si>
  <si>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</si>
  <si>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</si>
  <si>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</si>
  <si>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</si>
  <si>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</si>
  <si>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</si>
  <si>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</si>
  <si>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</si>
  <si>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</si>
  <si>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</si>
  <si>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</si>
  <si>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</si>
  <si>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</si>
  <si>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</si>
  <si>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</si>
  <si>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</si>
  <si>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</si>
  <si>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</si>
  <si>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</si>
  <si>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</si>
  <si>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</si>
  <si>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</si>
  <si>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</si>
  <si>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</si>
  <si>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</si>
  <si>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</si>
  <si>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</si>
  <si>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</si>
  <si>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</si>
  <si>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</si>
  <si>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</si>
  <si>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</si>
  <si>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</si>
  <si>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</si>
  <si>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</si>
  <si>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</si>
  <si>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</si>
  <si>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</si>
  <si>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</si>
  <si>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</si>
  <si>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</si>
  <si>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</si>
  <si>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</si>
  <si>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</si>
  <si>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</si>
  <si>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</si>
  <si>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</si>
  <si>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</si>
  <si>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</si>
  <si>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</si>
  <si>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</si>
  <si>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</si>
  <si>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</si>
  <si>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</si>
  <si>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</si>
  <si>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</si>
  <si>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</si>
  <si>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</si>
  <si>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</si>
  <si>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</si>
  <si>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</si>
  <si>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</si>
  <si>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</si>
  <si>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</si>
  <si>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</si>
  <si>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</si>
  <si>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</si>
  <si>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</si>
  <si>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</si>
  <si>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</si>
  <si>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</si>
  <si>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</si>
  <si>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</si>
  <si>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</si>
  <si>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</si>
  <si>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</si>
  <si>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</si>
  <si>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</si>
  <si>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</si>
  <si>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</si>
  <si>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</si>
  <si>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</si>
  <si>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</si>
  <si>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</si>
  <si>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</si>
  <si>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</si>
  <si>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</si>
  <si>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</si>
  <si>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</si>
  <si>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</si>
  <si>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</si>
  <si>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</si>
  <si>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</si>
  <si>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</si>
  <si>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</si>
  <si>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</si>
  <si>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</si>
  <si>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</si>
  <si>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</si>
  <si>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</si>
  <si>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</si>
  <si>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</si>
  <si>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</si>
  <si>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</si>
  <si>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</si>
  <si>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</si>
  <si>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</si>
  <si>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</si>
  <si>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</si>
  <si>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</si>
  <si>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</si>
  <si>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</si>
  <si>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</si>
  <si>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</si>
  <si>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</si>
  <si>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</si>
  <si>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</si>
  <si>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</si>
  <si>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</si>
  <si>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</si>
  <si>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</si>
  <si>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</si>
  <si>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</si>
  <si>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</si>
  <si>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</si>
  <si>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</si>
  <si>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</si>
  <si>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</si>
  <si>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</si>
  <si>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</si>
  <si>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</si>
  <si>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</si>
  <si>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</si>
  <si>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</si>
  <si>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</si>
  <si>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</si>
  <si>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</si>
  <si>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</si>
  <si>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</si>
  <si>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</si>
  <si>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</si>
  <si>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</si>
  <si>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</si>
  <si>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</si>
  <si>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</si>
  <si>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</si>
  <si>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</si>
  <si>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</si>
  <si>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</si>
  <si>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</si>
  <si>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</si>
  <si>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</si>
  <si>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</si>
  <si>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</si>
  <si>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</si>
  <si>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</si>
  <si>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</si>
  <si>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</si>
  <si>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</si>
  <si>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</si>
  <si>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</si>
  <si>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</si>
  <si>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</si>
  <si>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</si>
  <si>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</si>
  <si>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</si>
  <si>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</si>
  <si>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</si>
  <si>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</si>
  <si>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</si>
  <si>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</si>
  <si>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</si>
  <si>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</si>
  <si>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</si>
  <si>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</si>
  <si>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</si>
  <si>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</si>
  <si>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</si>
  <si>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</si>
  <si>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</si>
  <si>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</si>
  <si>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</si>
  <si>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</si>
  <si>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</si>
  <si>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</si>
  <si>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</si>
  <si>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</si>
  <si>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</si>
  <si>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</si>
  <si>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</si>
  <si>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</si>
  <si>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</si>
  <si>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</si>
  <si>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</si>
  <si>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</si>
  <si>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</si>
  <si>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</si>
  <si>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</si>
  <si>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</si>
  <si>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</si>
  <si>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</si>
  <si>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</si>
  <si>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</si>
  <si>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</si>
  <si>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</si>
  <si>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</si>
  <si>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</si>
  <si>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</si>
  <si>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</si>
  <si>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</si>
  <si>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</si>
  <si>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</si>
  <si>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</si>
  <si>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</si>
  <si>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</si>
  <si>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</si>
  <si>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</si>
  <si>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</si>
  <si>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</si>
  <si>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</si>
  <si>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</si>
  <si>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</si>
  <si>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</si>
  <si>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</si>
  <si>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</si>
  <si>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</si>
  <si>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</si>
  <si>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</si>
  <si>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</si>
  <si>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</si>
  <si>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</si>
  <si>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</si>
  <si>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</si>
  <si>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</si>
  <si>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</si>
  <si>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</si>
  <si>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</si>
  <si>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</si>
  <si>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</si>
  <si>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</si>
  <si>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</si>
  <si>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</si>
  <si>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</si>
  <si>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</si>
  <si>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</si>
  <si>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</si>
  <si>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</si>
  <si>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</si>
  <si>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</si>
  <si>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</si>
  <si>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</si>
  <si>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</si>
  <si>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</si>
  <si>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</si>
  <si>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</si>
  <si>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</si>
  <si>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</si>
  <si>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</si>
  <si>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</si>
  <si>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</si>
  <si>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</si>
  <si>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</si>
  <si>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</si>
  <si>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</si>
  <si>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</si>
  <si>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</si>
  <si>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</si>
  <si>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</si>
  <si>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</si>
  <si>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</si>
  <si>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</si>
  <si>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</si>
  <si>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</si>
  <si>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</si>
  <si>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</si>
  <si>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</si>
  <si>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</si>
  <si>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</si>
  <si>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</si>
  <si>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</si>
  <si>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</si>
  <si>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</si>
  <si>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</si>
  <si>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</si>
  <si>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</si>
  <si>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</si>
  <si>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</si>
  <si>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</si>
  <si>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</si>
  <si>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</si>
  <si>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</si>
  <si>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</si>
  <si>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</si>
  <si>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</si>
  <si>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</si>
  <si>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</si>
  <si>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</si>
  <si>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</si>
  <si>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</si>
  <si>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</si>
  <si>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</si>
  <si>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</si>
  <si>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</si>
  <si>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</si>
  <si>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</si>
  <si>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</si>
  <si>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</si>
  <si>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</si>
  <si>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</si>
  <si>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</si>
  <si>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</si>
  <si>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</si>
  <si>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</si>
  <si>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</si>
  <si>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</si>
  <si>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</si>
  <si>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</si>
  <si>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</si>
  <si>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</si>
  <si>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</si>
  <si>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</si>
  <si>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</si>
  <si>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</si>
  <si>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</si>
  <si>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</si>
  <si>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</si>
  <si>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</si>
  <si>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</si>
  <si>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</si>
  <si>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</si>
  <si>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</si>
  <si>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</si>
  <si>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</si>
  <si>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</si>
  <si>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</si>
  <si>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</si>
  <si>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</si>
  <si>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</si>
  <si>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</si>
  <si>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</si>
  <si>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</si>
  <si>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</si>
  <si>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</si>
  <si>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</si>
  <si>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</si>
  <si>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</si>
  <si>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</si>
  <si>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</si>
  <si>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</si>
  <si>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</si>
  <si>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</si>
  <si>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</si>
  <si>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</si>
  <si>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</si>
  <si>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</si>
  <si>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</si>
  <si>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</si>
  <si>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</si>
  <si>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</si>
  <si>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</si>
  <si>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</si>
  <si>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</si>
  <si>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</si>
  <si>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</si>
  <si>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</si>
  <si>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</si>
  <si>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</si>
  <si>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</si>
  <si>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</si>
  <si>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</si>
  <si>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</si>
  <si>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</si>
  <si>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</si>
  <si>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</si>
  <si>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</si>
  <si>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</si>
  <si>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</si>
  <si>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</si>
  <si>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</si>
  <si>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</si>
  <si>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</si>
  <si>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</si>
  <si>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</si>
  <si>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</si>
  <si>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</si>
  <si>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</si>
  <si>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</si>
  <si>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</si>
  <si>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</si>
  <si>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</si>
  <si>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</si>
  <si>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</si>
  <si>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</si>
  <si>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</si>
  <si>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</si>
  <si>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</si>
  <si>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</si>
  <si>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</si>
  <si>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</si>
  <si>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</si>
  <si>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</si>
  <si>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</si>
  <si>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</si>
  <si>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</si>
  <si>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</si>
  <si>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</si>
  <si>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</si>
  <si>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</si>
  <si>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</si>
  <si>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</si>
  <si>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</si>
  <si>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</si>
  <si>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</si>
  <si>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</si>
  <si>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</si>
  <si>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</si>
  <si>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</si>
  <si>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</si>
  <si>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</si>
  <si>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</si>
  <si>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</si>
  <si>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</si>
  <si>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</si>
  <si>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</si>
  <si>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</si>
  <si>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</si>
  <si>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</si>
  <si>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</si>
  <si>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</si>
  <si>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</si>
  <si>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</si>
  <si>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</si>
  <si>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</si>
  <si>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</si>
  <si>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</si>
  <si>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</si>
  <si>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</si>
  <si>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</si>
  <si>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</si>
  <si>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</si>
  <si>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</si>
  <si>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</si>
  <si>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</si>
  <si>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</si>
  <si>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</si>
  <si>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</si>
  <si>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</si>
  <si>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</si>
  <si>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</si>
  <si>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</si>
  <si>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</si>
  <si>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</si>
  <si>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</si>
  <si>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</si>
  <si>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</si>
  <si>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</si>
  <si>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</si>
  <si>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</si>
  <si>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</si>
  <si>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</si>
  <si>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</si>
  <si>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</si>
  <si>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</si>
  <si>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</si>
  <si>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</si>
  <si>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</si>
  <si>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</si>
  <si>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</si>
  <si>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</si>
  <si>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</si>
  <si>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</si>
  <si>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</si>
  <si>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</si>
  <si>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</si>
  <si>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</si>
  <si>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</si>
  <si>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</si>
  <si>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</si>
  <si>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</si>
  <si>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</si>
  <si>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</si>
  <si>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</si>
  <si>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</si>
  <si>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</si>
  <si>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</si>
  <si>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</si>
  <si>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</si>
  <si>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</si>
  <si>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</si>
  <si>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</si>
  <si>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</si>
  <si>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</si>
  <si>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</si>
  <si>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</si>
  <si>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</si>
  <si>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</si>
  <si>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</si>
  <si>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</si>
  <si>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</si>
  <si>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</si>
  <si>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</si>
  <si>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</si>
  <si>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</si>
  <si>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</si>
  <si>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</si>
  <si>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</si>
  <si>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</si>
  <si>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</si>
  <si>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</si>
  <si>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</si>
  <si>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</si>
  <si>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</si>
  <si>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</si>
  <si>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</si>
  <si>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</si>
  <si>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</si>
  <si>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</si>
  <si>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</si>
  <si>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</si>
  <si>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</si>
  <si>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</si>
  <si>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</si>
  <si>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</si>
  <si>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</si>
  <si>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</si>
  <si>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</si>
  <si>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</si>
  <si>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</si>
  <si>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</si>
  <si>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</si>
  <si>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</si>
  <si>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</si>
  <si>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</si>
  <si>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</si>
  <si>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</si>
  <si>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</si>
  <si>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</si>
  <si>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</si>
  <si>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</si>
  <si>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</si>
  <si>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</si>
  <si>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</si>
  <si>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</si>
  <si>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</si>
  <si>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</si>
  <si>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</si>
  <si>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</si>
  <si>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</si>
  <si>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</si>
  <si>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</si>
  <si>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</si>
  <si>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</si>
  <si>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</si>
  <si>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</si>
  <si>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</si>
  <si>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</si>
  <si>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</si>
  <si>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</si>
  <si>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</si>
  <si>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</si>
  <si>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</si>
  <si>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</si>
  <si>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</si>
  <si>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</si>
  <si>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</si>
  <si>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</si>
  <si>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</si>
  <si>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</si>
  <si>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</si>
  <si>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</si>
  <si>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</si>
  <si>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</si>
  <si>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</si>
  <si>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</si>
  <si>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</si>
  <si>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</si>
  <si>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</si>
  <si>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</si>
  <si>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</si>
  <si>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</si>
  <si>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</si>
  <si>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</si>
  <si>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</si>
  <si>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</si>
  <si>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</si>
  <si>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</si>
  <si>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</si>
  <si>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</si>
  <si>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</si>
  <si>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</si>
  <si>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</si>
  <si>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</si>
  <si>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</si>
  <si>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</si>
  <si>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</si>
  <si>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</si>
  <si>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</si>
  <si>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</si>
  <si>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</si>
  <si>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</si>
  <si>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</si>
  <si>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</si>
  <si>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</si>
  <si>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</si>
  <si>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</si>
  <si>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</si>
  <si>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</si>
  <si>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</si>
  <si>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</si>
  <si>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</si>
  <si>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</si>
  <si>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</si>
  <si>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</si>
  <si>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</si>
  <si>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</si>
  <si>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</si>
  <si>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</si>
  <si>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</si>
  <si>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</si>
  <si>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</si>
  <si>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</si>
  <si>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</si>
  <si>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</si>
  <si>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</si>
  <si>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</si>
  <si>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</si>
  <si>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</si>
  <si>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</si>
  <si>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</si>
  <si>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</si>
  <si>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</si>
  <si>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</si>
  <si>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</si>
  <si>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</si>
  <si>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</si>
  <si>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</si>
  <si>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</si>
  <si>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</si>
  <si>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</si>
  <si>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</si>
  <si>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</si>
  <si>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</si>
  <si>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</si>
  <si>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</si>
  <si>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</si>
  <si>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</si>
  <si>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</si>
  <si>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</si>
  <si>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</si>
  <si>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</si>
  <si>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</si>
  <si>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</si>
  <si>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</si>
  <si>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</si>
  <si>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</si>
  <si>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</si>
  <si>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</si>
  <si>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</si>
  <si>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</si>
  <si>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</si>
  <si>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</si>
  <si>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</si>
  <si>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</si>
  <si>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</si>
  <si>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</si>
  <si>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</si>
  <si>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</si>
  <si>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</si>
  <si>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</si>
  <si>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</si>
  <si>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</si>
  <si>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</si>
  <si>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</si>
  <si>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</si>
  <si>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</si>
  <si>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</si>
  <si>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</si>
  <si>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</si>
  <si>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</si>
  <si>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</si>
  <si>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</si>
  <si>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</si>
  <si>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</si>
  <si>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</si>
  <si>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</si>
  <si>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</si>
  <si>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</si>
  <si>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</si>
  <si>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</si>
  <si>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</si>
  <si>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</si>
  <si>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</si>
  <si>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</si>
  <si>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</si>
  <si>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</si>
  <si>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</si>
  <si>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</si>
  <si>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</si>
  <si>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</si>
  <si>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</si>
  <si>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</si>
  <si>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</si>
  <si>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</si>
  <si>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</si>
  <si>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</si>
  <si>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</si>
  <si>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</si>
  <si>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</si>
  <si>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</si>
  <si>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</si>
  <si>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</si>
  <si>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</si>
  <si>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</si>
  <si>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</si>
  <si>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</si>
  <si>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</si>
  <si>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</si>
  <si>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</si>
  <si>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</si>
  <si>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</si>
  <si>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</si>
  <si>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</si>
  <si>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</si>
  <si>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</si>
  <si>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</si>
  <si>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</si>
  <si>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</si>
  <si>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</si>
  <si>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</si>
  <si>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</si>
  <si>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</si>
  <si>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</si>
  <si>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</si>
  <si>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</si>
  <si>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</si>
  <si>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</si>
  <si>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</si>
  <si>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</si>
  <si>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</si>
  <si>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</si>
  <si>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</si>
  <si>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</si>
  <si>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</si>
  <si>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</si>
  <si>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</si>
  <si>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</si>
  <si>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</si>
  <si>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</si>
  <si>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</si>
  <si>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</si>
  <si>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</si>
  <si>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</si>
  <si>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</si>
  <si>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</si>
  <si>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</si>
  <si>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</si>
  <si>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</si>
  <si>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</si>
  <si>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</si>
  <si>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</si>
  <si>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</si>
  <si>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</si>
  <si>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</si>
  <si>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</si>
  <si>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</si>
  <si>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</si>
  <si>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</si>
  <si>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</si>
  <si>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</si>
  <si>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</si>
  <si>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</si>
  <si>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</si>
  <si>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</si>
  <si>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</si>
  <si>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</si>
  <si>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</si>
  <si>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</si>
  <si>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</si>
  <si>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</si>
  <si>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</si>
  <si>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</si>
  <si>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</si>
  <si>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</si>
  <si>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</si>
  <si>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</si>
  <si>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</si>
  <si>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</si>
  <si>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</si>
  <si>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</si>
  <si>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</si>
  <si>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</si>
  <si>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</si>
  <si>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</si>
  <si>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</si>
  <si>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</si>
  <si>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</si>
  <si>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</si>
  <si>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</si>
  <si>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</si>
  <si>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</si>
  <si>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</si>
  <si>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</si>
  <si>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</si>
  <si>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</si>
  <si>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</si>
  <si>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</si>
  <si>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</si>
  <si>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</si>
  <si>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</si>
  <si>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</si>
  <si>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</si>
  <si>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</si>
  <si>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</si>
  <si>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</si>
  <si>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</si>
  <si>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</si>
  <si>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</si>
  <si>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</si>
  <si>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</si>
  <si>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</si>
  <si>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</si>
  <si>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</si>
  <si>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</si>
  <si>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</si>
  <si>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</si>
  <si>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</si>
  <si>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</si>
  <si>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</si>
  <si>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</si>
  <si>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</si>
  <si>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</si>
  <si>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</si>
  <si>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</si>
  <si>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</si>
  <si>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</si>
  <si>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</si>
  <si>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</si>
  <si>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</si>
  <si>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</si>
  <si>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</si>
  <si>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</si>
  <si>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</si>
  <si>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</si>
  <si>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</si>
  <si>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</si>
  <si>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</si>
  <si>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</si>
  <si>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</si>
  <si>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</si>
  <si>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</si>
  <si>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</si>
  <si>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</si>
  <si>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</si>
  <si>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</si>
  <si>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</si>
  <si>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</si>
  <si>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</si>
  <si>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</si>
  <si>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</si>
  <si>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</si>
  <si>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</si>
  <si>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</si>
  <si>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</si>
  <si>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</si>
  <si>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</si>
  <si>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</si>
  <si>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</si>
  <si>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</si>
  <si>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</si>
  <si>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</si>
  <si>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</si>
  <si>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</si>
  <si>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</si>
  <si>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</si>
  <si>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</si>
  <si>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</si>
  <si>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</si>
  <si>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</si>
  <si>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</si>
  <si>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</si>
  <si>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</si>
  <si>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</si>
  <si>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</si>
  <si>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</si>
  <si>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</si>
  <si>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</si>
  <si>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</si>
  <si>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</si>
  <si>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</si>
  <si>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</si>
  <si>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</si>
  <si>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</si>
  <si>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</si>
  <si>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</si>
  <si>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</si>
  <si>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</si>
  <si>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</si>
  <si>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</si>
  <si>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</si>
  <si>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</si>
  <si>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</si>
  <si>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</si>
  <si>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</si>
  <si>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</si>
  <si>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</si>
  <si>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</si>
  <si>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</si>
  <si>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</si>
  <si>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</si>
  <si>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</si>
  <si>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</si>
  <si>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</si>
  <si>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</si>
  <si>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</si>
  <si>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</si>
  <si>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</si>
  <si>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</si>
  <si>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</si>
  <si>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</si>
  <si>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</si>
  <si>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</si>
  <si>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</si>
  <si>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</si>
  <si>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</si>
  <si>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</si>
  <si>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</si>
  <si>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</si>
  <si>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</si>
  <si>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</si>
  <si>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</si>
  <si>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</si>
  <si>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</si>
  <si>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</si>
  <si>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</si>
  <si>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</si>
  <si>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</si>
  <si>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</si>
  <si>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</si>
  <si>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</si>
  <si>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</si>
  <si>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</si>
  <si>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</si>
  <si>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</si>
  <si>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</si>
  <si>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</si>
  <si>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</si>
  <si>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</si>
  <si>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</si>
  <si>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</si>
  <si>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</si>
  <si>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</si>
  <si>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</si>
  <si>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</si>
  <si>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</si>
  <si>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</si>
  <si>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</si>
  <si>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</si>
  <si>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</si>
  <si>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</si>
  <si>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</si>
  <si>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</si>
  <si>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</si>
  <si>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</si>
  <si>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</si>
  <si>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</si>
  <si>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</si>
  <si>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</si>
  <si>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</si>
  <si>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</si>
  <si>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</si>
  <si>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</si>
  <si>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</si>
  <si>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</si>
  <si>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</si>
  <si>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</si>
  <si>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</si>
  <si>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</si>
  <si>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</si>
  <si>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</si>
  <si>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</si>
  <si>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</si>
  <si>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</si>
  <si>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</si>
  <si>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</si>
  <si>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</si>
  <si>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</si>
  <si>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</si>
  <si>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</si>
  <si>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</si>
  <si>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</si>
  <si>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</si>
  <si>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</si>
  <si>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</si>
  <si>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</si>
  <si>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</si>
  <si>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</si>
  <si>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</si>
  <si>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</si>
  <si>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</si>
  <si>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</si>
  <si>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</si>
  <si>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</si>
  <si>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</si>
  <si>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</si>
  <si>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</si>
  <si>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</si>
  <si>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</si>
  <si>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</si>
  <si>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</si>
  <si>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</si>
  <si>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</si>
  <si>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</si>
  <si>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</si>
  <si>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</si>
  <si>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</si>
  <si>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</si>
  <si>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</si>
  <si>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</si>
  <si>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</si>
  <si>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</si>
  <si>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</si>
  <si>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</si>
  <si>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</si>
  <si>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</si>
  <si>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</si>
  <si>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</si>
  <si>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</si>
  <si>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</si>
  <si>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</si>
  <si>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</si>
  <si>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</si>
  <si>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</si>
  <si>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</si>
  <si>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</si>
  <si>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</si>
  <si>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</si>
  <si>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</si>
  <si>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</si>
  <si>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</si>
  <si>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</si>
  <si>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</si>
  <si>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</si>
  <si>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</si>
  <si>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</si>
  <si>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</si>
  <si>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</si>
  <si>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</si>
  <si>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</si>
  <si>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</si>
  <si>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</si>
  <si>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</si>
  <si>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</si>
  <si>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</si>
  <si>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</si>
  <si>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</si>
  <si>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</si>
  <si>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</si>
  <si>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</si>
  <si>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</si>
  <si>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</si>
  <si>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</si>
  <si>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</si>
  <si>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</si>
  <si>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</si>
  <si>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</si>
  <si>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</si>
  <si>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</si>
  <si>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</si>
  <si>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</si>
  <si>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</si>
  <si>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</si>
  <si>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</si>
  <si>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</si>
  <si>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</si>
  <si>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</si>
  <si>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</si>
  <si>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</si>
  <si>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</si>
  <si>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</si>
  <si>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</si>
  <si>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</si>
  <si>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</si>
  <si>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</si>
  <si>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</si>
  <si>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</si>
  <si>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</si>
  <si>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</si>
  <si>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</si>
  <si>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</si>
  <si>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</si>
  <si>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</si>
  <si>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</si>
  <si>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</si>
  <si>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</si>
  <si>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</si>
  <si>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</si>
  <si>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</si>
  <si>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</si>
  <si>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</si>
  <si>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</si>
  <si>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</si>
  <si>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</si>
  <si>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</si>
  <si>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</si>
  <si>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</si>
  <si>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</si>
  <si>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</si>
  <si>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</si>
  <si>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</si>
  <si>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</si>
  <si>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</si>
  <si>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</si>
  <si>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</si>
  <si>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</si>
  <si>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</si>
  <si>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</si>
  <si>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</si>
  <si>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</si>
  <si>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</si>
  <si>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</si>
  <si>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</si>
  <si>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</si>
  <si>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</si>
  <si>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</si>
  <si>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</si>
  <si>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</si>
  <si>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</si>
  <si>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</si>
  <si>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</si>
  <si>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</si>
  <si>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</si>
  <si>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</si>
  <si>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</si>
  <si>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</si>
  <si>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</si>
  <si>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</si>
  <si>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</si>
  <si>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</si>
  <si>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</si>
  <si>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</si>
  <si>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</si>
  <si>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</si>
  <si>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</si>
  <si>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</si>
  <si>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</si>
  <si>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</si>
  <si>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</si>
  <si>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</si>
  <si>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</si>
  <si>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</si>
  <si>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</si>
  <si>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</si>
  <si>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</si>
  <si>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</si>
  <si>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</si>
  <si>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</si>
  <si>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</si>
  <si>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</si>
  <si>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</si>
  <si>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</si>
  <si>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</si>
  <si>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</si>
  <si>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</si>
  <si>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</si>
  <si>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</si>
  <si>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</si>
  <si>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</si>
  <si>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</si>
  <si>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</si>
  <si>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</si>
  <si>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</si>
  <si>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</si>
  <si>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</si>
  <si>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</si>
  <si>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</si>
  <si>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</si>
  <si>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</si>
  <si>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</si>
  <si>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</si>
  <si>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</si>
  <si>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</si>
  <si>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</si>
  <si>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</si>
  <si>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</si>
  <si>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</si>
  <si>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</si>
  <si>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</si>
  <si>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</si>
  <si>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</si>
  <si>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</si>
  <si>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</si>
  <si>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</si>
  <si>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</si>
  <si>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</si>
  <si>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</si>
  <si>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</si>
  <si>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</si>
  <si>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</si>
  <si>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</si>
  <si>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</si>
  <si>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</si>
  <si>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</si>
  <si>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</si>
  <si>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</si>
  <si>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</si>
  <si>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</si>
  <si>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</si>
  <si>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</si>
  <si>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</si>
  <si>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</si>
  <si>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</si>
  <si>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</si>
  <si>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</si>
  <si>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</si>
  <si>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</si>
  <si>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</si>
  <si>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</si>
  <si>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</si>
  <si>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</si>
  <si>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</si>
  <si>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</si>
  <si>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</si>
  <si>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</si>
  <si>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</si>
  <si>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</si>
  <si>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</si>
  <si>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</si>
  <si>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</si>
  <si>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</si>
  <si>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</si>
  <si>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</si>
  <si>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</si>
  <si>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</si>
  <si>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</si>
  <si>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</si>
  <si>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</si>
  <si>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</si>
  <si>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</si>
  <si>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</si>
  <si>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</si>
  <si>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</si>
  <si>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</si>
  <si>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</si>
  <si>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</si>
  <si>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</si>
  <si>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</si>
  <si>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</si>
  <si>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</si>
  <si>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</si>
  <si>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</si>
  <si>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</si>
  <si>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</si>
  <si>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</si>
  <si>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</si>
  <si>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</si>
  <si>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</si>
  <si>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</si>
  <si>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</si>
  <si>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</si>
  <si>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</si>
  <si>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</si>
  <si>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</si>
  <si>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</si>
  <si>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</si>
  <si>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</si>
  <si>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</si>
  <si>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</si>
  <si>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</si>
  <si>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</si>
  <si>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</si>
  <si>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</si>
  <si>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</si>
  <si>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</si>
  <si>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</si>
  <si>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</si>
  <si>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</si>
  <si>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</si>
  <si>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</si>
  <si>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</si>
  <si>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</si>
  <si>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</si>
  <si>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</si>
  <si>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</si>
  <si>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</si>
  <si>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</si>
  <si>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</si>
  <si>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</si>
  <si>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</si>
  <si>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</si>
  <si>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</si>
  <si>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</si>
  <si>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</si>
  <si>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</si>
  <si>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</si>
  <si>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</si>
  <si>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</si>
  <si>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</si>
  <si>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</si>
  <si>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</si>
  <si>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</si>
  <si>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</si>
  <si>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</si>
  <si>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</si>
  <si>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</si>
  <si>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</si>
  <si>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</si>
  <si>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</si>
  <si>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</si>
  <si>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</si>
  <si>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</si>
  <si>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</si>
  <si>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</si>
  <si>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</si>
  <si>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</si>
  <si>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</si>
  <si>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</si>
  <si>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</si>
  <si>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</si>
  <si>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</si>
  <si>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</si>
  <si>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</si>
  <si>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</si>
  <si>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</si>
  <si>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</si>
  <si>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</si>
  <si>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</si>
  <si>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</si>
  <si>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</si>
  <si>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</si>
  <si>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</si>
  <si>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</si>
  <si>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</si>
  <si>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</si>
  <si>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</si>
  <si>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</si>
  <si>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</si>
  <si>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</si>
  <si>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</si>
  <si>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</si>
  <si>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</si>
  <si>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</si>
  <si>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</si>
  <si>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</si>
  <si>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</si>
  <si>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</si>
  <si>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</si>
  <si>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</si>
  <si>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</si>
  <si>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</si>
  <si>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</si>
  <si>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</si>
  <si>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</si>
  <si>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</si>
  <si>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</si>
  <si>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</si>
  <si>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</si>
  <si>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</si>
  <si>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</si>
  <si>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</si>
  <si>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</si>
  <si>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</si>
  <si>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</si>
  <si>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</si>
  <si>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</si>
  <si>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</si>
  <si>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</si>
  <si>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</si>
  <si>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</si>
  <si>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</si>
  <si>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</si>
  <si>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</si>
  <si>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</si>
  <si>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</si>
  <si>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</si>
  <si>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</si>
  <si>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</si>
  <si>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</si>
  <si>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</si>
  <si>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</si>
  <si>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</si>
  <si>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</si>
  <si>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</si>
  <si>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</si>
  <si>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</si>
  <si>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</si>
  <si>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</si>
  <si>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</si>
  <si>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</si>
  <si>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</si>
  <si>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</si>
  <si>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</si>
  <si>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</si>
  <si>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</si>
  <si>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</si>
  <si>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</si>
  <si>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</si>
  <si>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</si>
  <si>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</si>
  <si>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</si>
  <si>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</si>
  <si>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</si>
  <si>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</si>
  <si>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</si>
  <si>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</si>
  <si>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</si>
  <si>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</si>
  <si>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</si>
  <si>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</si>
  <si>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</si>
  <si>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</si>
  <si>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</si>
  <si>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</si>
  <si>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</si>
  <si>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</si>
  <si>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</si>
  <si>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</si>
  <si>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</si>
  <si>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</si>
  <si>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</si>
  <si>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</si>
  <si>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</si>
  <si>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</si>
  <si>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</si>
  <si>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</si>
  <si>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</si>
  <si>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</si>
  <si>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</si>
  <si>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</si>
  <si>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</si>
  <si>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</si>
  <si>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</si>
  <si>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</si>
  <si>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</si>
  <si>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</si>
  <si>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</si>
  <si>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</si>
  <si>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</si>
  <si>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</si>
  <si>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</si>
  <si>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</si>
  <si>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</si>
  <si>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</si>
  <si>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</si>
  <si>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</si>
  <si>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</si>
  <si>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</si>
  <si>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</si>
  <si>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</si>
  <si>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</si>
  <si>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</si>
  <si>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</si>
  <si>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</si>
  <si>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</si>
  <si>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</si>
  <si>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</si>
  <si>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</si>
  <si>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</si>
  <si>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</si>
  <si>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</si>
  <si>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</si>
  <si>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</si>
  <si>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</si>
  <si>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</si>
  <si>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</si>
  <si>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</si>
  <si>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</si>
  <si>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</si>
  <si>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</si>
  <si>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</si>
  <si>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</si>
  <si>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</si>
  <si>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</si>
  <si>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</si>
  <si>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</si>
  <si>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</si>
  <si>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</si>
  <si>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</si>
  <si>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</si>
  <si>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</si>
  <si>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</si>
  <si>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</si>
  <si>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</si>
  <si>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</si>
  <si>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</si>
  <si>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</si>
  <si>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</si>
  <si>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</si>
  <si>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</si>
  <si>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</si>
  <si>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</si>
  <si>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</si>
  <si>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</si>
  <si>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</si>
  <si>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</si>
  <si>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</si>
  <si>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</si>
  <si>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</si>
  <si>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</si>
  <si>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</si>
  <si>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</si>
  <si>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</si>
  <si>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</si>
  <si>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</si>
  <si>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</si>
  <si>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</si>
  <si>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</si>
  <si>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</si>
  <si>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</si>
  <si>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</si>
  <si>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</si>
  <si>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</si>
  <si>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</si>
  <si>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</si>
  <si>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</si>
  <si>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</si>
  <si>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</si>
  <si>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</si>
  <si>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</si>
  <si>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</si>
  <si>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</si>
  <si>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</si>
  <si>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</si>
  <si>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</si>
  <si>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</si>
  <si>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</si>
  <si>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</si>
  <si>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</si>
  <si>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</si>
  <si>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</si>
  <si>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</si>
  <si>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</si>
  <si>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</si>
  <si>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</si>
  <si>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</si>
  <si>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</si>
  <si>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</si>
  <si>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</si>
  <si>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</si>
  <si>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</si>
  <si>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</si>
  <si>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</si>
  <si>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</si>
  <si>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</si>
  <si>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</si>
  <si>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</si>
  <si>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</si>
  <si>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</si>
  <si>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</si>
  <si>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</si>
  <si>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</si>
  <si>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</si>
  <si>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</si>
  <si>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</si>
  <si>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</si>
  <si>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</si>
  <si>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</si>
  <si>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</si>
  <si>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</si>
  <si>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</si>
  <si>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</si>
  <si>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</si>
  <si>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</si>
  <si>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</si>
  <si>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</si>
  <si>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</si>
  <si>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</si>
  <si>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</si>
  <si>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</si>
  <si>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</si>
  <si>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</si>
  <si>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</si>
  <si>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</si>
  <si>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</si>
  <si>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</si>
  <si>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</si>
  <si>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</si>
  <si>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</si>
  <si>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</si>
  <si>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</si>
  <si>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</si>
  <si>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</si>
  <si>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</si>
  <si>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</si>
  <si>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</si>
  <si>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</si>
  <si>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</si>
  <si>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</si>
  <si>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</si>
  <si>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</si>
  <si>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</si>
  <si>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</si>
  <si>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</si>
  <si>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</si>
  <si>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</si>
  <si>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</si>
  <si>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</si>
  <si>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</si>
  <si>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</si>
  <si>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</si>
  <si>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</si>
  <si>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</si>
  <si>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</si>
  <si>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</si>
  <si>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</si>
  <si>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</si>
  <si>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</si>
  <si>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</si>
  <si>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</si>
  <si>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</si>
  <si>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</si>
  <si>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</si>
  <si>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</si>
  <si>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</si>
  <si>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</si>
  <si>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</si>
  <si>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</si>
  <si>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</si>
  <si>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</si>
  <si>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</si>
  <si>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</si>
  <si>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</si>
  <si>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</si>
  <si>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</si>
  <si>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</si>
  <si>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</si>
  <si>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</si>
  <si>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</si>
  <si>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</si>
  <si>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</si>
  <si>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</si>
  <si>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</si>
  <si>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</si>
  <si>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</si>
  <si>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</si>
  <si>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</si>
  <si>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</si>
  <si>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</si>
  <si>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</si>
  <si>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</si>
  <si>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</si>
  <si>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</si>
  <si>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</si>
  <si>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</si>
  <si>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</si>
  <si>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</si>
  <si>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</si>
  <si>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</si>
  <si>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</si>
  <si>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</si>
  <si>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</si>
  <si>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</si>
  <si>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</si>
  <si>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</si>
  <si>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</si>
  <si>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</si>
  <si>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</si>
  <si>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</si>
  <si>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</si>
  <si>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</si>
  <si>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</si>
  <si>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</si>
  <si>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</si>
  <si>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</si>
  <si>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</si>
  <si>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</si>
  <si>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</si>
  <si>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</si>
  <si>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</si>
  <si>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</si>
  <si>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</si>
  <si>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</si>
  <si>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</si>
  <si>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</si>
  <si>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</si>
  <si>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</si>
  <si>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</si>
  <si>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</si>
  <si>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</si>
  <si>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</si>
  <si>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</si>
  <si>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</si>
  <si>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</si>
  <si>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</si>
  <si>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</si>
  <si>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</si>
  <si>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</si>
  <si>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</si>
  <si>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</si>
  <si>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</si>
  <si>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</si>
  <si>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</si>
  <si>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</si>
  <si>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</si>
  <si>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</si>
  <si>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</si>
  <si>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</si>
  <si>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</si>
  <si>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</si>
  <si>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</si>
  <si>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</si>
  <si>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</si>
  <si>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</si>
  <si>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</si>
  <si>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</si>
  <si>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</si>
  <si>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</si>
  <si>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</si>
  <si>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</si>
  <si>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</si>
  <si>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</si>
  <si>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</si>
  <si>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</si>
  <si>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</si>
  <si>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</si>
  <si>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</si>
  <si>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</si>
  <si>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</si>
  <si>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</si>
  <si>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</si>
  <si>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</si>
  <si>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</si>
  <si>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</si>
  <si>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</si>
  <si>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</si>
  <si>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</si>
  <si>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</si>
  <si>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</si>
  <si>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</si>
  <si>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</si>
  <si>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</si>
  <si>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</si>
  <si>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</si>
  <si>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</si>
  <si>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</si>
  <si>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</si>
  <si>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</si>
  <si>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</si>
  <si>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</si>
  <si>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</si>
  <si>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</si>
  <si>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</si>
  <si>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</si>
  <si>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</si>
  <si>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</si>
  <si>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</si>
  <si>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</si>
  <si>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</si>
  <si>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</si>
  <si>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</si>
  <si>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</si>
  <si>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</si>
  <si>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</si>
  <si>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</si>
  <si>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</si>
  <si>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</si>
  <si>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</si>
  <si>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</si>
  <si>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</si>
  <si>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</si>
  <si>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</si>
  <si>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</si>
  <si>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</si>
  <si>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</si>
  <si>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</si>
  <si>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</si>
  <si>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</si>
  <si>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</si>
  <si>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</si>
  <si>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</si>
  <si>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</si>
  <si>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</si>
  <si>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</si>
  <si>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</si>
  <si>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</si>
  <si>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</si>
  <si>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</si>
  <si>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</si>
  <si>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</si>
  <si>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</si>
  <si>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</si>
  <si>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</si>
  <si>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</si>
  <si>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</si>
  <si>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</si>
  <si>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</si>
  <si>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</si>
  <si>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</si>
  <si>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</si>
  <si>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</si>
  <si>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</si>
  <si>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</si>
  <si>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</si>
  <si>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</si>
  <si>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</si>
  <si>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</si>
  <si>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</si>
  <si>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</si>
  <si>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</si>
  <si>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</si>
  <si>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</si>
  <si>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</si>
  <si>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</si>
  <si>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</si>
  <si>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</si>
  <si>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</si>
  <si>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</si>
  <si>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</si>
  <si>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</si>
  <si>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</si>
  <si>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</si>
  <si>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</si>
  <si>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</si>
  <si>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</si>
  <si>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</si>
  <si>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</si>
  <si>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</si>
  <si>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</si>
  <si>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</si>
  <si>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</si>
  <si>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</si>
  <si>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</si>
  <si>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</si>
  <si>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</si>
  <si>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</si>
  <si>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</si>
  <si>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</si>
  <si>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</si>
  <si>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</si>
  <si>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</si>
  <si>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</si>
  <si>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</si>
  <si>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</si>
  <si>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</si>
  <si>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</si>
  <si>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</si>
  <si>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</si>
  <si>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</si>
  <si>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</si>
  <si>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</si>
  <si>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</si>
  <si>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</si>
  <si>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</si>
  <si>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</si>
  <si>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</si>
  <si>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</si>
  <si>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</si>
  <si>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</si>
  <si>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</si>
  <si>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</si>
  <si>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</si>
  <si>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</si>
  <si>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</si>
  <si>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</si>
  <si>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</si>
  <si>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</si>
  <si>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</si>
  <si>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</si>
  <si>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</si>
  <si>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</si>
  <si>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</si>
  <si>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</si>
  <si>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</si>
  <si>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</si>
  <si>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</si>
  <si>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</si>
  <si>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</si>
  <si>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</si>
  <si>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</si>
  <si>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</si>
  <si>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</si>
  <si>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</si>
  <si>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</si>
  <si>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</si>
  <si>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</si>
  <si>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</si>
  <si>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</si>
  <si>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</si>
  <si>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</si>
  <si>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</si>
  <si>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</si>
  <si>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</si>
  <si>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</si>
  <si>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</si>
  <si>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</si>
  <si>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</si>
  <si>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</si>
  <si>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</si>
  <si>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</si>
  <si>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</si>
  <si>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</si>
  <si>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</si>
  <si>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</si>
  <si>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</si>
  <si>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</si>
  <si>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</si>
  <si>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</si>
  <si>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</si>
  <si>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</si>
  <si>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</si>
  <si>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</si>
  <si>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</si>
  <si>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</si>
  <si>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</si>
  <si>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</si>
  <si>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</si>
  <si>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</si>
  <si>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</si>
  <si>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</si>
  <si>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</si>
  <si>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</si>
  <si>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</si>
  <si>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</si>
  <si>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</si>
  <si>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</si>
  <si>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</si>
  <si>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</si>
  <si>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</si>
  <si>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</si>
  <si>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</si>
  <si>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</si>
  <si>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</si>
  <si>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</si>
  <si>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</si>
  <si>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</si>
  <si>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</si>
  <si>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</si>
  <si>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</si>
  <si>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</si>
  <si>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</si>
  <si>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</si>
  <si>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</si>
  <si>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</si>
  <si>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</si>
  <si>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</si>
  <si>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</si>
  <si>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</si>
  <si>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</si>
  <si>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</si>
  <si>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</si>
  <si>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</si>
  <si>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</si>
  <si>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</si>
  <si>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</si>
  <si>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</si>
  <si>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</si>
  <si>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</si>
  <si>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</si>
  <si>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</si>
  <si>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</si>
  <si>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</si>
  <si>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</si>
  <si>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</si>
  <si>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</si>
  <si>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</si>
  <si>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</si>
  <si>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</si>
  <si>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</si>
  <si>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</si>
  <si>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</si>
  <si>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</si>
  <si>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</si>
  <si>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</si>
  <si>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</si>
  <si>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</si>
  <si>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</si>
  <si>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</si>
  <si>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</si>
  <si>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</si>
  <si>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</si>
  <si>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</si>
  <si>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</si>
  <si>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</si>
  <si>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</si>
  <si>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</si>
  <si>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</si>
  <si>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</si>
  <si>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</si>
  <si>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</si>
  <si>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</si>
  <si>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</si>
  <si>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</si>
  <si>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</si>
  <si>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</si>
  <si>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</si>
  <si>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</si>
  <si>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</si>
  <si>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</si>
  <si>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</si>
  <si>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</si>
  <si>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</si>
  <si>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</si>
  <si>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</si>
  <si>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</si>
  <si>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</si>
  <si>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</si>
  <si>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</si>
  <si>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</si>
  <si>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</si>
  <si>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</si>
  <si>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</si>
  <si>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</si>
  <si>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</si>
  <si>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</si>
  <si>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</si>
  <si>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</si>
  <si>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</si>
  <si>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</si>
  <si>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</si>
  <si>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</si>
  <si>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</si>
  <si>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</si>
  <si>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</si>
  <si>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</si>
  <si>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</si>
  <si>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</si>
  <si>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</si>
  <si>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</si>
  <si>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</si>
  <si>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</si>
  <si>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</si>
  <si>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</si>
  <si>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</si>
  <si>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</si>
  <si>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</si>
  <si>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</si>
  <si>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</si>
  <si>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</si>
  <si>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</si>
  <si>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</si>
  <si>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</si>
  <si>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</si>
  <si>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</si>
  <si>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</si>
  <si>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</si>
  <si>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</si>
  <si>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</si>
  <si>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</si>
  <si>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</si>
  <si>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</si>
  <si>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</si>
  <si>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</si>
  <si>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</si>
  <si>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</si>
  <si>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</si>
  <si>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</si>
  <si>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</si>
  <si>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</si>
  <si>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</si>
  <si>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</si>
  <si>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</si>
  <si>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</si>
  <si>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</si>
  <si>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</si>
  <si>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</si>
  <si>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</si>
  <si>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</si>
  <si>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</si>
  <si>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</si>
  <si>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</si>
  <si>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</si>
  <si>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</si>
  <si>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</si>
  <si>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</si>
  <si>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</si>
  <si>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</si>
  <si>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</si>
  <si>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</si>
  <si>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</si>
  <si>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</si>
  <si>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</si>
  <si>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</si>
  <si>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</si>
  <si>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</si>
  <si>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</si>
  <si>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</si>
  <si>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</si>
  <si>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</si>
  <si>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</si>
  <si>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</si>
  <si>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</si>
  <si>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</si>
  <si>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</si>
  <si>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</si>
  <si>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</si>
  <si>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</si>
  <si>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</si>
  <si>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</si>
  <si>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</si>
  <si>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</si>
  <si>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</si>
  <si>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</si>
  <si>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</si>
  <si>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</si>
  <si>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</si>
  <si>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</si>
  <si>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</si>
  <si>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</si>
  <si>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</si>
  <si>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</si>
  <si>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</si>
  <si>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</si>
  <si>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</si>
  <si>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</si>
  <si>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</si>
  <si>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</si>
  <si>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</si>
  <si>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</si>
  <si>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</si>
  <si>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</si>
  <si>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</si>
  <si>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</si>
  <si>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</si>
  <si>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</si>
  <si>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</si>
  <si>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</si>
  <si>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</si>
  <si>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</si>
  <si>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</si>
  <si>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</si>
  <si>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</si>
  <si>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</si>
  <si>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</si>
  <si>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</si>
  <si>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</si>
  <si>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</si>
  <si>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</si>
  <si>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</si>
  <si>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</si>
  <si>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</si>
  <si>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</si>
  <si>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</si>
  <si>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</si>
  <si>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</si>
  <si>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</si>
  <si>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</si>
  <si>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</si>
  <si>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</si>
  <si>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</si>
  <si>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</si>
  <si>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</si>
  <si>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</si>
  <si>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</si>
  <si>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</si>
  <si>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</si>
  <si>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</si>
  <si>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</si>
  <si>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</si>
  <si>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</si>
  <si>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</si>
  <si>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</si>
  <si>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</si>
  <si>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</si>
  <si>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</si>
  <si>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</si>
  <si>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</si>
  <si>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</si>
  <si>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</si>
  <si>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</si>
  <si>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</si>
  <si>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</si>
  <si>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</si>
  <si>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</si>
  <si>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</si>
  <si>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</si>
  <si>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</si>
  <si>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</si>
  <si>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</si>
  <si>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</si>
  <si>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</si>
  <si>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</si>
  <si>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</si>
  <si>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</si>
  <si>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</si>
  <si>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</si>
  <si>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</si>
  <si>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</si>
  <si>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</si>
  <si>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</si>
  <si>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</si>
  <si>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</si>
  <si>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</si>
  <si>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</si>
  <si>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</si>
  <si>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</si>
  <si>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</si>
  <si>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</si>
  <si>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</si>
  <si>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</si>
  <si>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</si>
  <si>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</si>
  <si>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</si>
  <si>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</si>
  <si>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</si>
  <si>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</si>
  <si>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</si>
  <si>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</si>
  <si>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</si>
  <si>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</si>
  <si>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</si>
  <si>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</si>
  <si>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</si>
  <si>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</si>
  <si>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</si>
  <si>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</si>
  <si>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</si>
  <si>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</si>
  <si>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</si>
  <si>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</si>
  <si>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</si>
  <si>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</si>
  <si>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</si>
  <si>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</si>
  <si>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</si>
  <si>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</si>
  <si>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</si>
  <si>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</si>
  <si>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</si>
  <si>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</si>
  <si>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</si>
  <si>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</si>
  <si>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</si>
  <si>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</si>
  <si>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</si>
  <si>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</si>
  <si>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</si>
  <si>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</si>
  <si>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</si>
  <si>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</si>
  <si>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</si>
  <si>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</si>
  <si>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</si>
  <si>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</si>
  <si>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</si>
  <si>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</si>
  <si>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</si>
  <si>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</si>
  <si>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</si>
  <si>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</si>
  <si>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</si>
  <si>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</si>
  <si>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</si>
  <si>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</si>
  <si>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</si>
  <si>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</si>
  <si>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</si>
  <si>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</si>
  <si>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</si>
  <si>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</si>
  <si>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</si>
  <si>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</si>
  <si>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</si>
  <si>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</si>
  <si>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</si>
  <si>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</si>
  <si>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</si>
  <si>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</si>
  <si>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</si>
  <si>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</si>
  <si>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</si>
  <si>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</si>
  <si>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</si>
  <si>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</si>
  <si>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</si>
  <si>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</si>
  <si>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</si>
  <si>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</si>
  <si>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</si>
  <si>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</si>
  <si>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</si>
  <si>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</si>
  <si>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</si>
  <si>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</si>
  <si>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</si>
  <si>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</si>
  <si>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</si>
  <si>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</si>
  <si>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</si>
  <si>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</si>
  <si>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</si>
  <si>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</si>
  <si>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</si>
  <si>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</si>
  <si>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</si>
  <si>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</si>
  <si>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</si>
  <si>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</si>
  <si>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</si>
  <si>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</si>
  <si>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</si>
  <si>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</si>
  <si>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</si>
  <si>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</si>
  <si>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</si>
  <si>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</si>
  <si>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</si>
  <si>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</si>
  <si>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</si>
  <si>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</si>
  <si>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</si>
  <si>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</si>
  <si>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</si>
  <si>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</si>
  <si>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</si>
  <si>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</si>
  <si>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</si>
  <si>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</si>
  <si>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</si>
  <si>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</si>
  <si>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</si>
  <si>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</si>
  <si>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</si>
  <si>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</si>
  <si>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</si>
  <si>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</si>
  <si>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</si>
  <si>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</si>
  <si>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</si>
  <si>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</si>
  <si>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</si>
  <si>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</si>
  <si>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</si>
  <si>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</si>
  <si>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</si>
  <si>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</si>
  <si>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</si>
  <si>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</si>
  <si>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</si>
  <si>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</si>
  <si>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</si>
  <si>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</si>
  <si>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</si>
  <si>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</si>
  <si>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</si>
  <si>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</si>
  <si>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</si>
  <si>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</si>
  <si>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</si>
  <si>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</si>
  <si>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</si>
  <si>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</si>
  <si>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</si>
  <si>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</si>
  <si>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</si>
  <si>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</si>
  <si>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</si>
  <si>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</si>
  <si>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</si>
  <si>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</si>
  <si>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</si>
  <si>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</si>
  <si>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</si>
  <si>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</si>
  <si>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</si>
  <si>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</si>
  <si>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</si>
  <si>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</si>
  <si>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</si>
  <si>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</si>
  <si>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</si>
  <si>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</si>
  <si>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</si>
  <si>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</si>
  <si>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</si>
  <si>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</si>
  <si>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</si>
  <si>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</si>
  <si>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</si>
  <si>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</si>
  <si>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</si>
  <si>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</si>
  <si>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</si>
  <si>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</si>
  <si>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</si>
  <si>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</si>
  <si>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</si>
  <si>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</si>
  <si>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</si>
  <si>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</si>
  <si>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</si>
  <si>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</si>
  <si>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</si>
  <si>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</si>
  <si>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</si>
  <si>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</si>
  <si>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</si>
  <si>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</si>
  <si>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</si>
  <si>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</si>
  <si>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</si>
  <si>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</si>
  <si>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</si>
  <si>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</si>
  <si>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</si>
  <si>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</si>
  <si>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</si>
  <si>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</si>
  <si>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</si>
  <si>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</si>
  <si>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</si>
  <si>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</si>
  <si>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</si>
  <si>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</si>
  <si>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</si>
  <si>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</si>
  <si>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</si>
  <si>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</si>
  <si>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</si>
  <si>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</si>
  <si>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</si>
  <si>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</si>
  <si>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</si>
  <si>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</si>
  <si>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</si>
  <si>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</si>
  <si>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</si>
  <si>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</si>
  <si>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</si>
  <si>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</si>
  <si>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</si>
  <si>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</si>
  <si>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</si>
  <si>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</si>
  <si>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</si>
  <si>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</si>
  <si>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</si>
  <si>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</si>
  <si>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</si>
  <si>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</si>
  <si>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</si>
  <si>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</si>
  <si>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</si>
  <si>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</si>
  <si>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</si>
  <si>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</si>
  <si>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</si>
  <si>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</si>
  <si>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</si>
  <si>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</si>
  <si>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</si>
  <si>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</si>
  <si>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</si>
  <si>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</si>
  <si>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</si>
  <si>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</si>
  <si>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</si>
  <si>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</si>
  <si>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</si>
  <si>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</si>
  <si>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</si>
  <si>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</si>
  <si>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</si>
  <si>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</si>
  <si>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</si>
  <si>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</si>
  <si>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</si>
  <si>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</si>
  <si>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</si>
  <si>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</si>
  <si>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</si>
  <si>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</si>
  <si>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</si>
  <si>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</si>
  <si>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</si>
  <si>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</si>
  <si>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</si>
  <si>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</si>
  <si>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</si>
  <si>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</si>
  <si>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</si>
  <si>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</si>
  <si>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</si>
  <si>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</si>
  <si>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</si>
  <si>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</si>
  <si>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</si>
  <si>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</si>
  <si>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</si>
  <si>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</si>
  <si>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</si>
  <si>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</si>
  <si>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</si>
  <si>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</si>
  <si>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</si>
  <si>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</si>
  <si>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</si>
  <si>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</si>
  <si>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</si>
  <si>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</si>
  <si>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</si>
  <si>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</si>
  <si>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</si>
  <si>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</si>
  <si>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</si>
  <si>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</si>
  <si>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</si>
  <si>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</si>
  <si>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</si>
  <si>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</si>
  <si>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</si>
  <si>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</si>
  <si>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</si>
  <si>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</si>
  <si>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</si>
  <si>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</si>
  <si>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</si>
  <si>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</si>
  <si>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</si>
  <si>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</si>
  <si>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</si>
  <si>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</si>
  <si>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</si>
  <si>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</si>
  <si>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</si>
  <si>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</si>
  <si>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</si>
  <si>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</si>
  <si>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</si>
  <si>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</si>
  <si>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</si>
  <si>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</si>
  <si>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</si>
  <si>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</si>
  <si>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</si>
  <si>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</si>
  <si>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</si>
  <si>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</si>
  <si>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</si>
  <si>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</si>
  <si>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</si>
  <si>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</si>
  <si>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</si>
  <si>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</si>
  <si>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</si>
  <si>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</si>
  <si>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</si>
  <si>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</si>
  <si>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</si>
  <si>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</si>
  <si>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</si>
  <si>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</si>
  <si>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</si>
  <si>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</si>
  <si>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</si>
  <si>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</si>
  <si>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</si>
  <si>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</si>
  <si>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</si>
  <si>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</si>
  <si>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</si>
  <si>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</si>
  <si>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</si>
  <si>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</si>
  <si>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</si>
  <si>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</si>
  <si>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</si>
  <si>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</si>
  <si>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</si>
  <si>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</si>
  <si>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</si>
  <si>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</si>
  <si>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</si>
  <si>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</si>
  <si>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</si>
  <si>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</si>
  <si>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</si>
  <si>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</si>
  <si>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</si>
  <si>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</si>
  <si>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</si>
  <si>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</si>
  <si>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</si>
  <si>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</si>
  <si>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</si>
  <si>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</si>
  <si>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</si>
  <si>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</si>
  <si>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</si>
  <si>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</si>
  <si>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</si>
  <si>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</si>
  <si>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</si>
  <si>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</si>
  <si>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</si>
  <si>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</si>
  <si>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</si>
  <si>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</si>
  <si>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</si>
  <si>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</si>
  <si>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</si>
  <si>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</si>
  <si>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</si>
  <si>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</si>
  <si>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</si>
  <si>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</si>
  <si>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</si>
  <si>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</si>
  <si>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</si>
  <si>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</si>
  <si>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</si>
  <si>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</si>
  <si>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</si>
  <si>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</si>
  <si>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</si>
  <si>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</si>
  <si>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</si>
  <si>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</si>
  <si>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</si>
  <si>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</si>
  <si>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</si>
  <si>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</si>
  <si>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</si>
  <si>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</si>
  <si>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</si>
  <si>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</si>
  <si>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</si>
  <si>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</si>
  <si>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</si>
  <si>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</si>
  <si>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</si>
  <si>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</si>
  <si>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</si>
  <si>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</si>
  <si>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</si>
  <si>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</si>
  <si>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</si>
  <si>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</si>
  <si>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</si>
  <si>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</si>
  <si>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</si>
  <si>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</si>
  <si>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</si>
  <si>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</si>
  <si>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</si>
  <si>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</si>
  <si>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</si>
  <si>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</si>
  <si>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</si>
  <si>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</si>
  <si>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</si>
  <si>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</si>
  <si>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</si>
  <si>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</si>
  <si>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</si>
  <si>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</si>
  <si>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</si>
  <si>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</si>
  <si>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</si>
  <si>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</si>
  <si>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</si>
  <si>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</si>
  <si>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</si>
  <si>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</si>
  <si>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</si>
  <si>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</si>
  <si>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</si>
  <si>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</si>
  <si>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</si>
  <si>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</si>
  <si>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</si>
  <si>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</si>
  <si>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</si>
  <si>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</si>
  <si>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</si>
  <si>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</si>
  <si>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</si>
  <si>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</si>
  <si>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</si>
  <si>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</si>
  <si>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</si>
  <si>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</si>
  <si>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</si>
  <si>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</si>
  <si>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</si>
  <si>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</si>
  <si>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</si>
  <si>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</si>
  <si>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</si>
  <si>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</si>
  <si>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</si>
  <si>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</si>
  <si>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</si>
  <si>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</si>
  <si>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</si>
  <si>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</si>
  <si>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</si>
  <si>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</si>
  <si>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</si>
  <si>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</si>
  <si>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</si>
  <si>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</si>
  <si>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</si>
  <si>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</si>
  <si>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</si>
  <si>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</si>
  <si>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</si>
  <si>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</si>
  <si>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</si>
  <si>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</si>
  <si>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</si>
  <si>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</si>
  <si>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</si>
  <si>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</si>
  <si>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</si>
  <si>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</si>
  <si>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</si>
  <si>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</si>
  <si>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</si>
  <si>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</si>
  <si>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</si>
  <si>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</si>
  <si>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</si>
  <si>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</si>
  <si>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</si>
  <si>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</si>
  <si>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</si>
  <si>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</si>
  <si>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</si>
  <si>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</si>
  <si>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</si>
  <si>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</si>
  <si>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</si>
  <si>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</si>
  <si>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</si>
  <si>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</si>
  <si>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</si>
  <si>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</si>
  <si>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</si>
  <si>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</si>
  <si>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</si>
  <si>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</si>
  <si>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</si>
  <si>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</si>
  <si>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</si>
  <si>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</si>
  <si>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</si>
  <si>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</si>
  <si>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</si>
  <si>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</si>
  <si>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</si>
  <si>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</si>
  <si>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</si>
  <si>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</si>
  <si>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</si>
  <si>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</si>
  <si>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</si>
  <si>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</si>
  <si>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</si>
  <si>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</si>
  <si>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</si>
  <si>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</si>
  <si>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</si>
  <si>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</si>
  <si>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</si>
  <si>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</si>
  <si>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</si>
  <si>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</si>
  <si>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</si>
  <si>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</si>
  <si>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</si>
  <si>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</si>
  <si>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</si>
  <si>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</si>
  <si>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</si>
  <si>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</si>
  <si>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</si>
  <si>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</si>
  <si>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</si>
  <si>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</si>
  <si>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</si>
  <si>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</si>
  <si>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</si>
  <si>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</si>
  <si>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</si>
  <si>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</si>
  <si>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</si>
  <si>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</si>
  <si>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</si>
  <si>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</si>
  <si>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</si>
  <si>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</si>
  <si>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</si>
  <si>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</si>
  <si>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</si>
  <si>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</si>
  <si>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</si>
  <si>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</si>
  <si>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</si>
  <si>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</si>
  <si>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</si>
  <si>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</si>
  <si>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</si>
  <si>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</si>
  <si>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</si>
  <si>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</si>
  <si>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</si>
  <si>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</si>
  <si>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</si>
  <si>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</si>
  <si>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</si>
  <si>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</si>
  <si>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</si>
  <si>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</si>
  <si>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</si>
  <si>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</si>
  <si>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</si>
  <si>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</si>
  <si>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</si>
  <si>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</si>
  <si>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</si>
  <si>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</si>
  <si>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</si>
  <si>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</si>
  <si>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</si>
  <si>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</si>
  <si>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</si>
  <si>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</si>
  <si>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</si>
  <si>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</si>
  <si>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</si>
  <si>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</si>
  <si>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</si>
  <si>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</si>
  <si>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</si>
  <si>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</si>
  <si>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</si>
  <si>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</si>
  <si>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</si>
  <si>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</si>
  <si>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</si>
  <si>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</si>
  <si>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</si>
  <si>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</si>
  <si>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</si>
  <si>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</si>
  <si>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</si>
  <si>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</si>
  <si>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</si>
  <si>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</si>
  <si>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</si>
  <si>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</si>
  <si>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</si>
  <si>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</si>
  <si>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</si>
  <si>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</si>
  <si>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</si>
  <si>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</si>
  <si>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</si>
  <si>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</si>
  <si>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</si>
  <si>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</si>
  <si>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</si>
  <si>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</si>
  <si>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</si>
  <si>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</si>
  <si>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</si>
  <si>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</si>
  <si>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</si>
  <si>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</si>
  <si>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</si>
  <si>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</si>
  <si>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</si>
  <si>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</si>
  <si>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</si>
  <si>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</si>
  <si>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</si>
  <si>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</si>
  <si>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</si>
  <si>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</si>
  <si>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</si>
  <si>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</si>
  <si>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</si>
  <si>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</si>
  <si>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</si>
  <si>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</si>
  <si>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</si>
  <si>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</si>
  <si>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</si>
  <si>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</si>
  <si>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</si>
  <si>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</si>
  <si>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</si>
  <si>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</si>
  <si>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</si>
  <si>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</si>
  <si>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</si>
  <si>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</si>
  <si>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</si>
  <si>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</si>
  <si>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</si>
  <si>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</si>
  <si>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</si>
  <si>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</si>
  <si>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</si>
  <si>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</si>
  <si>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</si>
  <si>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</si>
  <si>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</si>
  <si>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</si>
  <si>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</si>
  <si>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</si>
  <si>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</si>
  <si>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</si>
  <si>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</si>
  <si>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</si>
  <si>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</si>
  <si>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</si>
  <si>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</si>
  <si>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</si>
  <si>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</si>
  <si>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</si>
  <si>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</si>
  <si>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</si>
  <si>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</si>
  <si>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</si>
  <si>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</si>
  <si>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</si>
  <si>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</si>
  <si>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</si>
  <si>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</si>
  <si>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</si>
  <si>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</si>
  <si>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</si>
  <si>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</si>
  <si>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</si>
  <si>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</si>
  <si>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</si>
  <si>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</si>
  <si>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</si>
  <si>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</si>
  <si>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</si>
  <si>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</si>
  <si>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</si>
  <si>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</si>
  <si>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</si>
  <si>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</si>
  <si>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</si>
  <si>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</si>
  <si>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</si>
  <si>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</si>
  <si>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</si>
  <si>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</si>
  <si>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</si>
  <si>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</si>
  <si>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</si>
  <si>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</si>
  <si>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</si>
  <si>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</si>
  <si>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</si>
  <si>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</si>
  <si>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</si>
  <si>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</si>
  <si>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</si>
  <si>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</si>
  <si>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</si>
  <si>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</si>
  <si>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</si>
  <si>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</si>
  <si>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</si>
  <si>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</si>
  <si>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</si>
  <si>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</si>
  <si>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</si>
  <si>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</si>
  <si>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</si>
  <si>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</si>
  <si>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</si>
  <si>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</si>
  <si>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</si>
  <si>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</si>
  <si>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</si>
  <si>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</si>
  <si>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</si>
  <si>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</si>
  <si>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</si>
  <si>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</si>
  <si>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</si>
  <si>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</si>
  <si>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</si>
  <si>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</si>
  <si>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</si>
  <si>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</si>
  <si>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</si>
  <si>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</si>
  <si>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</si>
  <si>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</si>
  <si>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</si>
  <si>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</si>
  <si>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</si>
  <si>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</si>
  <si>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</si>
  <si>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</si>
  <si>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</si>
  <si>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</si>
  <si>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</si>
  <si>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</si>
  <si>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</si>
  <si>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</si>
  <si>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</si>
  <si>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</si>
  <si>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</si>
  <si>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</si>
  <si>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</si>
  <si>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</si>
  <si>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</si>
  <si>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</si>
  <si>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</si>
  <si>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</si>
  <si>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</si>
  <si>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</si>
  <si>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</si>
  <si>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</si>
  <si>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</si>
  <si>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</si>
  <si>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</si>
  <si>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</si>
  <si>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</si>
  <si>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</si>
  <si>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</si>
  <si>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</si>
  <si>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</si>
  <si>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</si>
  <si>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</si>
  <si>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</si>
  <si>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</si>
  <si>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</si>
  <si>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</si>
  <si>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</si>
  <si>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</si>
  <si>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</si>
  <si>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</si>
  <si>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</si>
  <si>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</si>
  <si>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</si>
  <si>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</si>
  <si>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</si>
  <si>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</si>
  <si>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</si>
  <si>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</si>
  <si>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</si>
  <si>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</si>
  <si>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</si>
  <si>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</si>
  <si>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</si>
  <si>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</si>
  <si>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</si>
  <si>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</si>
  <si>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</si>
  <si>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</si>
  <si>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</si>
  <si>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</si>
  <si>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</si>
  <si>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</si>
  <si>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</si>
  <si>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</si>
  <si>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</si>
  <si>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</si>
  <si>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</si>
  <si>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</si>
  <si>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</si>
  <si>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</si>
  <si>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</si>
  <si>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</si>
  <si>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</si>
  <si>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</si>
  <si>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</si>
  <si>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</si>
  <si>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</si>
  <si>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</si>
  <si>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</si>
  <si>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</si>
  <si>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</si>
  <si>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</si>
  <si>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</si>
  <si>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</si>
  <si>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</si>
  <si>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</si>
  <si>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</si>
  <si>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</si>
  <si>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</si>
  <si>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</si>
  <si>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</si>
  <si>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</si>
  <si>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</si>
  <si>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</si>
  <si>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</si>
  <si>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</si>
  <si>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</si>
  <si>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</si>
  <si>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</si>
  <si>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</si>
  <si>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</si>
  <si>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</si>
  <si>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</si>
  <si>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</si>
  <si>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</si>
  <si>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</si>
  <si>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</si>
  <si>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</si>
  <si>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</si>
  <si>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</si>
  <si>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</si>
  <si>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</si>
  <si>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</si>
  <si>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</si>
  <si>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</si>
  <si>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</si>
  <si>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</si>
  <si>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</si>
  <si>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</si>
  <si>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</si>
  <si>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</si>
  <si>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</si>
  <si>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</si>
  <si>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</si>
  <si>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</si>
  <si>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</si>
  <si>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</si>
  <si>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</si>
  <si>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</si>
  <si>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</si>
  <si>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</si>
  <si>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</si>
  <si>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</si>
  <si>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</si>
  <si>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</si>
  <si>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</si>
  <si>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</si>
  <si>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</si>
  <si>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</si>
  <si>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</si>
  <si>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</si>
  <si>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</si>
  <si>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</si>
  <si>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</si>
  <si>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</si>
  <si>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</si>
  <si>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</si>
  <si>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</si>
  <si>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</si>
  <si>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</si>
  <si>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</si>
  <si>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</si>
  <si>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</si>
  <si>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</si>
  <si>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</si>
  <si>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</si>
  <si>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</si>
  <si>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</si>
  <si>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</si>
  <si>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</si>
  <si>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</si>
  <si>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</si>
  <si>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</si>
  <si>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</si>
  <si>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</si>
  <si>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</si>
  <si>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</si>
  <si>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</si>
  <si>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</si>
  <si>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</si>
  <si>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</si>
  <si>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</si>
  <si>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</si>
  <si>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</si>
  <si>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</si>
  <si>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</si>
  <si>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</si>
  <si>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</si>
  <si>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</si>
  <si>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</si>
  <si>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</si>
  <si>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</si>
  <si>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</si>
  <si>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</si>
  <si>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</si>
  <si>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</si>
  <si>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</si>
  <si>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</si>
  <si>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</si>
  <si>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</si>
  <si>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</si>
  <si>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</si>
  <si>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</si>
  <si>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</si>
  <si>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</si>
  <si>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</si>
  <si>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</si>
  <si>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</si>
  <si>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</si>
  <si>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</si>
  <si>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</si>
  <si>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</si>
  <si>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</si>
  <si>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</si>
  <si>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</si>
  <si>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</si>
  <si>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</si>
  <si>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</si>
  <si>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</si>
  <si>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</si>
  <si>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</si>
  <si>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</si>
  <si>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</si>
  <si>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</si>
  <si>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</si>
  <si>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</si>
  <si>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</si>
  <si>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</si>
  <si>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</si>
  <si>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</si>
  <si>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</si>
  <si>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</si>
  <si>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</si>
  <si>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</si>
  <si>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</si>
  <si>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</si>
  <si>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</si>
  <si>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</si>
  <si>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</si>
  <si>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</si>
  <si>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</si>
  <si>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</si>
  <si>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</si>
  <si>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</si>
  <si>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</si>
  <si>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</si>
  <si>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</si>
  <si>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</si>
  <si>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</si>
  <si>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</si>
  <si>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</si>
  <si>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</si>
  <si>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</si>
  <si>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</si>
  <si>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</si>
  <si>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</si>
  <si>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</si>
  <si>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</si>
  <si>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</si>
  <si>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</si>
  <si>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</si>
  <si>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</si>
  <si>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</si>
  <si>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</si>
  <si>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</si>
  <si>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</si>
  <si>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</si>
  <si>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</si>
  <si>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</si>
  <si>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</si>
  <si>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</si>
  <si>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</si>
  <si>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</si>
  <si>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</si>
  <si>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</si>
  <si>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</si>
  <si>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</si>
  <si>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</si>
  <si>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</si>
  <si>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</si>
  <si>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</si>
  <si>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</si>
  <si>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</si>
  <si>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</si>
  <si>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</si>
  <si>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</si>
  <si>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</si>
  <si>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</si>
  <si>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</si>
  <si>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</si>
  <si>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</si>
  <si>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</si>
  <si>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</si>
  <si>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</si>
  <si>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</si>
  <si>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</si>
  <si>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</si>
  <si>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</si>
  <si>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</si>
  <si>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</si>
  <si>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</si>
  <si>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</si>
  <si>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</si>
  <si>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</si>
  <si>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</si>
  <si>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</si>
  <si>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</si>
  <si>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</si>
  <si>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</si>
  <si>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</si>
  <si>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</si>
  <si>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</si>
  <si>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</si>
  <si>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</si>
  <si>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</si>
  <si>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</si>
  <si>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</si>
  <si>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</si>
  <si>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</si>
  <si>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</si>
  <si>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</si>
  <si>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</si>
  <si>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</si>
  <si>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</si>
  <si>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</si>
  <si>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</si>
  <si>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</si>
  <si>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</si>
  <si>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</si>
  <si>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</si>
  <si>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</si>
  <si>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</si>
  <si>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</si>
  <si>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</si>
  <si>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</si>
  <si>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</si>
  <si>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</si>
  <si>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</si>
  <si>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</si>
  <si>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</si>
  <si>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</si>
  <si>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</si>
  <si>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</si>
  <si>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</si>
  <si>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</si>
  <si>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</si>
  <si>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</si>
  <si>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</si>
  <si>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</si>
  <si>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</si>
  <si>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</si>
  <si>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</si>
  <si>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</si>
  <si>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</si>
  <si>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</si>
  <si>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</si>
  <si>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</si>
  <si>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</si>
  <si>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</si>
  <si>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</si>
  <si>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</si>
  <si>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</si>
  <si>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</si>
  <si>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</si>
  <si>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</si>
  <si>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</si>
  <si>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</si>
  <si>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</si>
  <si>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</si>
  <si>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</si>
  <si>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</si>
  <si>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</si>
  <si>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</si>
  <si>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</si>
  <si>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</si>
  <si>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</si>
  <si>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</si>
  <si>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</si>
  <si>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</si>
  <si>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</si>
  <si>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</si>
  <si>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</si>
  <si>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</si>
  <si>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</si>
  <si>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</si>
  <si>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</si>
  <si>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</si>
  <si>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</si>
  <si>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</si>
  <si>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</si>
  <si>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</si>
  <si>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</si>
  <si>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</si>
  <si>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</si>
  <si>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</si>
  <si>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</si>
  <si>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</si>
  <si>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</si>
  <si>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</si>
  <si>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</si>
  <si>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</si>
  <si>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</si>
  <si>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</si>
  <si>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</si>
  <si>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</si>
  <si>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</si>
  <si>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</si>
  <si>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</si>
  <si>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</si>
  <si>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</si>
  <si>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</si>
  <si>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</si>
  <si>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</si>
  <si>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</si>
  <si>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</si>
  <si>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</si>
  <si>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</si>
  <si>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</si>
  <si>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</si>
  <si>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</si>
  <si>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</si>
  <si>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</si>
  <si>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</si>
  <si>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</si>
  <si>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</si>
  <si>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</si>
  <si>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</si>
  <si>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</si>
  <si>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</si>
  <si>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</si>
  <si>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</si>
  <si>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</si>
  <si>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</si>
  <si>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</si>
  <si>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</si>
  <si>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</si>
  <si>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</si>
  <si>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</si>
  <si>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</si>
  <si>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</si>
  <si>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</si>
  <si>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</si>
  <si>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</si>
  <si>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</si>
  <si>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</si>
  <si>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</si>
  <si>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</si>
  <si>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</si>
  <si>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</si>
  <si>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</si>
  <si>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</si>
  <si>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</si>
  <si>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</si>
  <si>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</si>
  <si>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</si>
  <si>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</si>
  <si>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</si>
  <si>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</si>
  <si>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</si>
  <si>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</si>
  <si>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</si>
  <si>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</si>
  <si>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</si>
  <si>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</si>
  <si>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</si>
  <si>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</si>
  <si>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</si>
  <si>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</si>
  <si>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</si>
  <si>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</si>
  <si>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</si>
  <si>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</si>
  <si>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</si>
  <si>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</si>
  <si>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</si>
  <si>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</si>
  <si>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</si>
  <si>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</si>
  <si>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</si>
  <si>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</si>
  <si>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</si>
  <si>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</si>
  <si>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</si>
  <si>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</si>
  <si>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</si>
  <si>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</si>
  <si>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</si>
  <si>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</si>
  <si>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</si>
  <si>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</si>
  <si>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</si>
  <si>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</si>
  <si>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</si>
  <si>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</si>
  <si>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</si>
  <si>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</si>
  <si>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</si>
  <si>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</si>
  <si>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</si>
  <si>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</si>
  <si>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</si>
  <si>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</si>
  <si>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</si>
  <si>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</si>
  <si>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</si>
  <si>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</si>
  <si>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</si>
  <si>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</si>
  <si>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</si>
  <si>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</si>
  <si>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</si>
  <si>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</si>
  <si>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</si>
  <si>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</si>
  <si>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</si>
  <si>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</si>
  <si>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</si>
  <si>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</si>
  <si>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</si>
  <si>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</si>
  <si>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</si>
  <si>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</si>
  <si>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</si>
  <si>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</si>
  <si>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</si>
  <si>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</si>
  <si>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</si>
  <si>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</si>
  <si>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</si>
  <si>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</si>
  <si>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</si>
  <si>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</si>
  <si>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</si>
  <si>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</si>
  <si>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</si>
  <si>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</si>
  <si>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</si>
  <si>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</si>
  <si>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</si>
  <si>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</si>
  <si>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</si>
  <si>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</si>
  <si>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</si>
  <si>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</si>
  <si>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</si>
  <si>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</si>
  <si>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</si>
  <si>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</si>
  <si>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</si>
  <si>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</si>
  <si>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</si>
  <si>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</si>
  <si>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</si>
  <si>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</si>
  <si>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</si>
  <si>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</si>
  <si>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</si>
  <si>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</si>
  <si>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</si>
  <si>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</si>
  <si>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</si>
  <si>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</si>
  <si>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</si>
  <si>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</si>
  <si>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</si>
  <si>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</si>
  <si>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</si>
  <si>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</si>
  <si>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</si>
  <si>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</si>
  <si>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</si>
  <si>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</si>
  <si>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</si>
  <si>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</si>
  <si>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</si>
  <si>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</si>
  <si>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</si>
  <si>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</si>
  <si>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</si>
  <si>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</si>
  <si>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</si>
  <si>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</si>
  <si>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</si>
  <si>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</si>
  <si>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</si>
  <si>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</si>
  <si>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</si>
  <si>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</si>
  <si>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</si>
  <si>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</si>
  <si>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</si>
  <si>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</si>
  <si>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</si>
  <si>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</si>
  <si>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</si>
  <si>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</si>
  <si>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</si>
  <si>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</si>
  <si>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</si>
  <si>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</si>
  <si>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</si>
  <si>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</si>
  <si>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</si>
  <si>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</si>
  <si>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</si>
  <si>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</si>
  <si>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</si>
  <si>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</si>
  <si>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</si>
  <si>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</si>
  <si>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</si>
  <si>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</si>
  <si>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</si>
  <si>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</si>
  <si>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</si>
  <si>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</si>
  <si>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</si>
  <si>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</si>
  <si>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</si>
  <si>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</si>
  <si>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</si>
  <si>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</si>
  <si>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</si>
  <si>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</si>
  <si>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</si>
  <si>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</si>
  <si>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</si>
  <si>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</si>
  <si>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</si>
  <si>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</si>
  <si>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</si>
  <si>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</si>
  <si>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</si>
  <si>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</si>
  <si>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</si>
  <si>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</si>
  <si>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</si>
  <si>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</si>
  <si>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</si>
  <si>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</si>
  <si>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</si>
  <si>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</si>
  <si>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</si>
  <si>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</si>
  <si>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</si>
  <si>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</si>
  <si>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</si>
  <si>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</si>
  <si>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</si>
  <si>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</si>
  <si>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</si>
  <si>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</si>
  <si>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</si>
  <si>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</si>
  <si>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</si>
  <si>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</si>
  <si>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</si>
  <si>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</si>
  <si>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</si>
  <si>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</si>
  <si>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</si>
  <si>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</si>
  <si>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</si>
  <si>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</si>
  <si>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</si>
  <si>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</si>
  <si>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</si>
  <si>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</si>
  <si>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</si>
  <si>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</si>
  <si>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</si>
  <si>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</si>
  <si>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</si>
  <si>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</si>
  <si>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</si>
  <si>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</si>
  <si>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</si>
  <si>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</si>
  <si>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</si>
  <si>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</si>
  <si>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</si>
  <si>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</si>
  <si>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</si>
  <si>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</si>
  <si>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</si>
  <si>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</si>
  <si>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</si>
  <si>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</si>
  <si>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</si>
  <si>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</si>
  <si>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</si>
  <si>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</si>
  <si>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</si>
  <si>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</si>
  <si>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</si>
  <si>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</si>
  <si>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</si>
  <si>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</si>
  <si>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</si>
  <si>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</si>
  <si>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</si>
  <si>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</si>
  <si>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</si>
  <si>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</si>
  <si>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</si>
  <si>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</si>
  <si>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</si>
  <si>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</si>
  <si>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</si>
  <si>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</si>
  <si>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</si>
  <si>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</si>
  <si>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</si>
  <si>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</si>
  <si>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</si>
  <si>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</si>
  <si>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</si>
  <si>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</si>
  <si>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</si>
  <si>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</si>
  <si>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</si>
  <si>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</si>
  <si>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</si>
  <si>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</si>
  <si>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</si>
  <si>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</si>
  <si>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</si>
  <si>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</si>
  <si>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</si>
  <si>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</si>
  <si>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</si>
  <si>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</si>
  <si>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</si>
  <si>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</si>
  <si>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</si>
  <si>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</si>
  <si>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</si>
  <si>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</si>
  <si>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</si>
  <si>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</si>
  <si>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</si>
  <si>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</si>
  <si>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</si>
  <si>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</si>
  <si>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</si>
  <si>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</si>
  <si>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</si>
  <si>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</si>
  <si>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</si>
  <si>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</si>
  <si>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</si>
  <si>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</si>
  <si>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</si>
  <si>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</si>
  <si>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</si>
  <si>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</si>
  <si>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</si>
  <si>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</si>
  <si>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</si>
  <si>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</si>
  <si>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</si>
  <si>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</si>
  <si>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</si>
  <si>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</si>
  <si>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</si>
  <si>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</si>
  <si>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</si>
  <si>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</si>
  <si>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</si>
  <si>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</si>
  <si>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</si>
  <si>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</si>
  <si>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</si>
  <si>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</si>
  <si>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</si>
  <si>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</si>
  <si>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</si>
  <si>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</si>
  <si>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</si>
  <si>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</si>
  <si>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</si>
  <si>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</si>
  <si>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</si>
  <si>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</si>
  <si>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</si>
  <si>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</si>
  <si>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</si>
  <si>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</si>
  <si>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</si>
  <si>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</si>
  <si>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</si>
  <si>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</si>
  <si>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</si>
  <si>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</si>
  <si>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</si>
  <si>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</si>
  <si>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</si>
  <si>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</si>
  <si>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</si>
  <si>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</si>
  <si>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</si>
  <si>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</si>
  <si>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</si>
  <si>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</si>
  <si>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</si>
  <si>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</si>
  <si>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</si>
  <si>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</si>
  <si>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</si>
  <si>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</si>
  <si>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</si>
  <si>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</si>
  <si>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</si>
  <si>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</si>
  <si>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</si>
  <si>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</si>
  <si>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</si>
  <si>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</si>
  <si>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</si>
  <si>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</si>
  <si>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</si>
  <si>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</si>
  <si>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</si>
  <si>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</si>
  <si>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</si>
  <si>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</si>
  <si>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</si>
  <si>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</si>
  <si>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</si>
  <si>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</si>
  <si>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</si>
  <si>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</si>
  <si>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</si>
  <si>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</si>
  <si>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</si>
  <si>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</si>
  <si>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</si>
  <si>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</si>
  <si>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</si>
  <si>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</si>
  <si>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</si>
  <si>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</si>
  <si>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</si>
  <si>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</si>
  <si>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</si>
  <si>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</si>
  <si>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</si>
  <si>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</si>
  <si>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</si>
  <si>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</si>
  <si>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</si>
  <si>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</si>
  <si>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</si>
  <si>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</si>
  <si>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</si>
  <si>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</si>
  <si>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</si>
  <si>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</si>
  <si>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</si>
  <si>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</si>
  <si>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</si>
  <si>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</si>
  <si>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</si>
  <si>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</si>
  <si>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</si>
  <si>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</si>
  <si>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</si>
  <si>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</si>
  <si>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</si>
  <si>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</si>
  <si>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</si>
  <si>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</si>
  <si>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</si>
  <si>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</si>
  <si>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</si>
  <si>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</si>
  <si>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</si>
  <si>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</si>
  <si>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</si>
  <si>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</si>
  <si>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</si>
  <si>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</si>
  <si>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</si>
  <si>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</si>
  <si>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</si>
  <si>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</si>
  <si>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</si>
  <si>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</si>
  <si>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</si>
  <si>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</si>
  <si>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</si>
  <si>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</si>
  <si>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</si>
  <si>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</si>
  <si>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</si>
  <si>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</si>
  <si>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</si>
  <si>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</si>
  <si>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</si>
  <si>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</si>
  <si>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</si>
  <si>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</si>
  <si>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</si>
  <si>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</si>
  <si>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</si>
  <si>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</si>
  <si>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</si>
  <si>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</si>
  <si>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</si>
  <si>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</si>
  <si>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</si>
  <si>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</si>
  <si>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</si>
  <si>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</si>
  <si>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</si>
  <si>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</si>
  <si>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</si>
  <si>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</si>
  <si>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</si>
  <si>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</si>
  <si>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</si>
  <si>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</si>
  <si>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</si>
  <si>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</si>
  <si>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</si>
  <si>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</si>
  <si>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</si>
  <si>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</si>
  <si>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</si>
  <si>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</si>
  <si>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</si>
  <si>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</si>
  <si>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</si>
  <si>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</si>
  <si>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</si>
  <si>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</si>
  <si>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</si>
  <si>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</si>
  <si>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</si>
  <si>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</si>
  <si>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</si>
  <si>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</si>
  <si>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</si>
  <si>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</si>
  <si>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</si>
  <si>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</si>
  <si>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</si>
  <si>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</si>
  <si>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</si>
  <si>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</si>
  <si>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</si>
  <si>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</si>
  <si>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</si>
  <si>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</si>
  <si>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</si>
  <si>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</si>
  <si>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</si>
  <si>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</si>
  <si>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</si>
  <si>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</si>
  <si>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</si>
  <si>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</si>
  <si>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</si>
  <si>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</si>
  <si>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</si>
  <si>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</si>
  <si>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</si>
  <si>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</si>
  <si>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</si>
  <si>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</si>
  <si>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</si>
  <si>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</si>
  <si>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</si>
  <si>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</si>
  <si>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</si>
  <si>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</si>
  <si>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</si>
  <si>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</si>
  <si>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</si>
  <si>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</si>
  <si>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</si>
  <si>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</si>
  <si>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</si>
  <si>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</si>
  <si>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</si>
  <si>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</si>
  <si>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</si>
  <si>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</si>
  <si>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</si>
  <si>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</si>
  <si>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</si>
  <si>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</si>
  <si>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</si>
  <si>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</si>
  <si>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</si>
  <si>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</si>
  <si>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</si>
  <si>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</si>
  <si>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</si>
  <si>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</si>
  <si>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</si>
  <si>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</si>
  <si>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</si>
  <si>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</si>
  <si>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</si>
  <si>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</si>
  <si>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</si>
  <si>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</si>
  <si>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</si>
  <si>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</si>
  <si>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</si>
  <si>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</si>
  <si>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</si>
  <si>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</si>
  <si>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</si>
  <si>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</si>
  <si>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</si>
  <si>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</si>
  <si>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</si>
  <si>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</si>
  <si>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</si>
  <si>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</si>
  <si>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</si>
  <si>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</si>
  <si>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</si>
  <si>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</si>
  <si>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</si>
  <si>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</si>
  <si>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</si>
  <si>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</si>
  <si>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</si>
  <si>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</si>
  <si>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</si>
  <si>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</si>
  <si>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</si>
  <si>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</si>
  <si>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</si>
  <si>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</si>
  <si>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</si>
  <si>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</si>
  <si>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</si>
  <si>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</si>
  <si>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</si>
  <si>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</si>
  <si>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</si>
  <si>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</si>
  <si>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</si>
  <si>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</si>
  <si>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</si>
  <si>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</si>
  <si>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</si>
  <si>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</si>
  <si>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</si>
  <si>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</si>
  <si>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</si>
  <si>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</si>
  <si>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</si>
  <si>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</si>
  <si>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</si>
  <si>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</si>
  <si>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</si>
  <si>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</si>
  <si>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</si>
  <si>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</si>
  <si>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</si>
  <si>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</si>
  <si>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</si>
  <si>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</si>
  <si>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</si>
  <si>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</si>
  <si>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</si>
  <si>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</si>
  <si>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</si>
  <si>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</si>
  <si>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</si>
  <si>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</si>
  <si>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</si>
  <si>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</si>
  <si>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</si>
  <si>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</si>
  <si>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</si>
  <si>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</si>
  <si>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</si>
  <si>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</si>
  <si>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</si>
  <si>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</si>
  <si>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</si>
  <si>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</si>
  <si>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</si>
  <si>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</si>
  <si>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</si>
  <si>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</si>
  <si>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</si>
  <si>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</si>
  <si>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</si>
  <si>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</si>
  <si>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</si>
  <si>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</si>
  <si>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</si>
  <si>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</si>
  <si>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</si>
  <si>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</si>
  <si>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</si>
  <si>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</si>
  <si>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</si>
  <si>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</si>
  <si>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</si>
  <si>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</si>
  <si>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</si>
  <si>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</si>
  <si>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</si>
  <si>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</si>
  <si>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</si>
  <si>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</si>
  <si>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</si>
  <si>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</si>
  <si>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</si>
  <si>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</si>
  <si>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</si>
  <si>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</si>
  <si>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</si>
  <si>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</si>
  <si>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</si>
  <si>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</si>
  <si>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</si>
  <si>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</si>
  <si>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</si>
  <si>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</si>
  <si>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</si>
  <si>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</si>
  <si>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</si>
  <si>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</si>
  <si>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</si>
  <si>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</si>
  <si>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</si>
  <si>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</si>
  <si>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</si>
  <si>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</si>
  <si>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</si>
  <si>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</si>
  <si>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</si>
  <si>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</si>
  <si>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</si>
  <si>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</si>
  <si>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</si>
  <si>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</si>
  <si>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</si>
  <si>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</si>
  <si>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</si>
  <si>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</si>
  <si>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</si>
  <si>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</si>
  <si>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</si>
  <si>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</si>
  <si>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</si>
  <si>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</si>
  <si>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</si>
  <si>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</si>
  <si>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</si>
  <si>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</si>
  <si>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</si>
  <si>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</si>
  <si>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</si>
  <si>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</si>
  <si>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</si>
  <si>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</si>
  <si>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</si>
  <si>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</si>
  <si>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</si>
  <si>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</si>
  <si>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</si>
  <si>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</si>
  <si>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</si>
  <si>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</si>
  <si>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</si>
  <si>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</si>
  <si>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</si>
  <si>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</si>
  <si>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</si>
  <si>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</si>
  <si>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</si>
  <si>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</si>
  <si>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</si>
  <si>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</si>
  <si>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</si>
  <si>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</si>
  <si>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</si>
  <si>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</si>
  <si>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</si>
  <si>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</si>
  <si>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</si>
  <si>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</si>
  <si>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</si>
  <si>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</si>
  <si>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</si>
  <si>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</si>
  <si>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</si>
  <si>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</si>
  <si>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</si>
  <si>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</si>
  <si>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</si>
  <si>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</si>
  <si>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</si>
  <si>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</si>
  <si>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</si>
  <si>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</si>
  <si>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</si>
  <si>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</si>
  <si>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</si>
  <si>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</si>
  <si>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</si>
  <si>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</si>
  <si>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</si>
  <si>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</si>
  <si>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</si>
  <si>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</si>
  <si>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</si>
  <si>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</si>
  <si>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</si>
  <si>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</si>
  <si>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</si>
  <si>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</si>
  <si>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</si>
  <si>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</si>
  <si>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</si>
  <si>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</si>
  <si>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</si>
  <si>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</si>
  <si>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</si>
  <si>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</si>
  <si>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</si>
  <si>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</si>
  <si>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</si>
  <si>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</si>
  <si>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</si>
  <si>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</si>
  <si>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</si>
  <si>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</si>
  <si>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</si>
  <si>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</si>
  <si>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</si>
  <si>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</si>
  <si>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</si>
  <si>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</si>
  <si>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</si>
  <si>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</si>
  <si>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</si>
  <si>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</si>
  <si>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</si>
  <si>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</si>
  <si>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</si>
  <si>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</si>
  <si>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</si>
  <si>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</si>
  <si>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</si>
  <si>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</si>
  <si>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</si>
  <si>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</si>
  <si>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</si>
  <si>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</si>
  <si>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</si>
  <si>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</si>
  <si>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</si>
  <si>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</si>
  <si>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</si>
  <si>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</si>
  <si>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</si>
  <si>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</si>
  <si>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</si>
  <si>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</si>
  <si>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</si>
  <si>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</si>
  <si>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</si>
  <si>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</si>
  <si>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</si>
  <si>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</si>
  <si>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</si>
  <si>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</si>
  <si>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</si>
  <si>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</si>
  <si>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</si>
  <si>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</si>
  <si>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</si>
  <si>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</si>
  <si>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</si>
  <si>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</si>
  <si>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</si>
  <si>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</si>
  <si>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</si>
  <si>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</si>
  <si>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</si>
  <si>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</si>
  <si>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</si>
  <si>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</si>
  <si>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</si>
  <si>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</si>
  <si>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</si>
  <si>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</si>
  <si>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</si>
  <si>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</si>
  <si>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</si>
  <si>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</si>
  <si>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</si>
  <si>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</si>
  <si>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</si>
  <si>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</si>
  <si>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</si>
  <si>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</si>
  <si>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</si>
  <si>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</si>
  <si>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</si>
  <si>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</si>
  <si>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</si>
  <si>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</si>
  <si>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</si>
  <si>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</si>
  <si>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</si>
  <si>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</si>
  <si>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</si>
  <si>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</si>
  <si>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</si>
  <si>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</si>
  <si>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</si>
  <si>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</si>
  <si>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</si>
  <si>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</si>
  <si>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</si>
  <si>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</si>
  <si>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</si>
  <si>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</si>
  <si>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</si>
  <si>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</si>
  <si>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</si>
  <si>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</si>
  <si>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</si>
  <si>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</si>
  <si>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</si>
  <si>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</si>
  <si>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</si>
  <si>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</si>
  <si>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</si>
  <si>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</si>
  <si>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</si>
  <si>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</si>
  <si>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</si>
  <si>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</si>
  <si>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</si>
  <si>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</si>
  <si>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</si>
  <si>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</si>
  <si>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</si>
  <si>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</si>
  <si>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</si>
  <si>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</si>
  <si>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</si>
  <si>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</si>
  <si>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</si>
  <si>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</si>
  <si>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</si>
  <si>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</si>
  <si>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</si>
  <si>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</si>
  <si>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</si>
  <si>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</si>
  <si>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</si>
  <si>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</si>
  <si>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</si>
  <si>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</si>
  <si>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</si>
  <si>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</si>
  <si>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</si>
  <si>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</si>
  <si>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</si>
  <si>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</si>
  <si>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</si>
  <si>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</si>
  <si>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</si>
  <si>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</si>
  <si>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</si>
  <si>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</si>
  <si>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</si>
  <si>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</si>
  <si>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</si>
  <si>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</si>
  <si>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</si>
  <si>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</si>
  <si>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</si>
  <si>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</si>
  <si>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</si>
  <si>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</si>
  <si>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</si>
  <si>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</si>
  <si>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</si>
  <si>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</si>
  <si>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</si>
  <si>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</si>
  <si>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</si>
  <si>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</si>
  <si>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</si>
  <si>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</si>
  <si>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</si>
  <si>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</si>
  <si>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</si>
  <si>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</si>
  <si>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</si>
  <si>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</si>
  <si>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</si>
  <si>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</si>
  <si>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</si>
  <si>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</si>
  <si>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</si>
  <si>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</si>
  <si>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</si>
  <si>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</si>
  <si>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</si>
  <si>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</si>
  <si>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</si>
  <si>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</si>
  <si>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</si>
  <si>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</si>
  <si>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</si>
  <si>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</si>
  <si>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</si>
  <si>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</si>
  <si>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</si>
  <si>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</si>
  <si>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</si>
  <si>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</si>
  <si>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</si>
  <si>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</si>
  <si>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</si>
  <si>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</si>
  <si>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</si>
  <si>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</si>
  <si>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</si>
  <si>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</si>
  <si>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</si>
  <si>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</si>
  <si>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</si>
  <si>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</si>
  <si>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</si>
  <si>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</si>
  <si>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</si>
  <si>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</si>
  <si>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</si>
  <si>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</si>
  <si>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</si>
  <si>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</si>
  <si>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</si>
  <si>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</si>
  <si>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</si>
  <si>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</si>
  <si>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</si>
  <si>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</si>
  <si>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</si>
  <si>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</si>
  <si>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</si>
  <si>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</si>
  <si>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</si>
  <si>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</si>
  <si>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</si>
  <si>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</si>
  <si>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</si>
  <si>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</si>
  <si>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</si>
  <si>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</si>
  <si>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</si>
  <si>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</si>
  <si>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</si>
  <si>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</si>
  <si>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</si>
  <si>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</si>
  <si>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</si>
  <si>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</si>
  <si>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</si>
  <si>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</si>
  <si>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</si>
  <si>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</si>
  <si>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</si>
  <si>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</si>
  <si>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</si>
  <si>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</si>
  <si>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</si>
  <si>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</si>
  <si>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</si>
  <si>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</si>
  <si>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</si>
  <si>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</si>
  <si>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</si>
  <si>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</si>
  <si>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</si>
  <si>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</si>
  <si>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</si>
  <si>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</si>
  <si>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</si>
  <si>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</si>
  <si>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</si>
  <si>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</si>
  <si>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</si>
  <si>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</si>
  <si>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</si>
  <si>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</si>
  <si>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</si>
  <si>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</si>
  <si>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</si>
  <si>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</si>
  <si>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</si>
  <si>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</si>
  <si>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</si>
  <si>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</si>
  <si>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</si>
  <si>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</si>
  <si>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</si>
  <si>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</si>
  <si>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</si>
  <si>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</si>
  <si>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</si>
  <si>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</si>
  <si>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</si>
  <si>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</si>
  <si>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</si>
  <si>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</si>
  <si>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</si>
  <si>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</si>
  <si>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</si>
  <si>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</si>
  <si>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</si>
  <si>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</si>
  <si>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</si>
  <si>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</si>
  <si>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</si>
  <si>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</si>
  <si>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</si>
  <si>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</si>
  <si>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</si>
  <si>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</si>
  <si>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</si>
  <si>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</si>
  <si>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</si>
  <si>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</si>
  <si>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</si>
  <si>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</si>
  <si>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</si>
  <si>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</si>
  <si>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</si>
  <si>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</si>
  <si>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</si>
  <si>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</si>
  <si>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</si>
  <si>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</si>
  <si>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</si>
  <si>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</si>
  <si>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</si>
  <si>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</si>
  <si>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</si>
  <si>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</si>
  <si>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</si>
  <si>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</si>
  <si>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</si>
  <si>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</si>
  <si>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</si>
  <si>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</si>
  <si>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</si>
  <si>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</si>
  <si>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</si>
  <si>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</si>
  <si>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</si>
  <si>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</si>
  <si>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</si>
  <si>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</si>
  <si>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</si>
  <si>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</si>
  <si>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</si>
  <si>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</si>
  <si>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</si>
  <si>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</si>
  <si>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</si>
  <si>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</si>
  <si>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</si>
  <si>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</si>
  <si>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</si>
  <si>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</si>
  <si>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</si>
  <si>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</si>
  <si>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</si>
  <si>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</si>
  <si>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</si>
  <si>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</si>
  <si>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</si>
  <si>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</si>
  <si>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</si>
  <si>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</si>
  <si>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</si>
  <si>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</si>
  <si>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</si>
  <si>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</si>
  <si>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</si>
  <si>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</si>
  <si>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</si>
  <si>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</si>
  <si>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</si>
  <si>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</si>
  <si>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</si>
  <si>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</si>
  <si>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</si>
  <si>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</si>
  <si>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</si>
  <si>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</si>
  <si>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</si>
  <si>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</si>
  <si>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</si>
  <si>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</si>
  <si>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</si>
  <si>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</si>
  <si>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</si>
  <si>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</si>
  <si>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</si>
  <si>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</si>
  <si>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</si>
  <si>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</si>
  <si>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</si>
  <si>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</si>
  <si>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</si>
  <si>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</si>
  <si>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</si>
  <si>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</si>
  <si>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</si>
  <si>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</si>
  <si>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</si>
  <si>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</si>
  <si>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</si>
  <si>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</si>
  <si>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</si>
  <si>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</si>
  <si>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</si>
  <si>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</si>
  <si>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</si>
  <si>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</si>
  <si>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</si>
  <si>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</si>
  <si>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</si>
  <si>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</si>
  <si>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</si>
  <si>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</si>
  <si>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</si>
  <si>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</si>
  <si>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</si>
  <si>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</si>
  <si>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</si>
  <si>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</si>
  <si>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</si>
  <si>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</si>
  <si>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</si>
  <si>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</si>
  <si>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</si>
  <si>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</si>
  <si>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</si>
  <si>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</si>
  <si>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</si>
  <si>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</si>
  <si>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</si>
  <si>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</si>
  <si>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</si>
  <si>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</si>
  <si>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</si>
  <si>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</si>
  <si>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</si>
  <si>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</si>
  <si>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</si>
  <si>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</si>
  <si>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</si>
  <si>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</si>
  <si>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</si>
  <si>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</si>
  <si>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</si>
  <si>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</si>
  <si>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</si>
  <si>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</si>
  <si>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</si>
  <si>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</si>
  <si>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</si>
  <si>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</si>
  <si>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</si>
  <si>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</si>
  <si>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</si>
  <si>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</si>
  <si>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</si>
  <si>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</si>
  <si>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</si>
  <si>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</si>
  <si>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</si>
  <si>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</si>
  <si>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</si>
  <si>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</si>
  <si>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</si>
  <si>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</si>
  <si>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</si>
  <si>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</si>
  <si>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</si>
  <si>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</si>
  <si>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</si>
  <si>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</si>
  <si>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</si>
  <si>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</si>
  <si>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</si>
  <si>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</si>
  <si>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</si>
  <si>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</si>
  <si>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</si>
  <si>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</si>
  <si>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</si>
  <si>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</si>
  <si>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</si>
  <si>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</si>
  <si>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</si>
  <si>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</si>
  <si>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</si>
  <si>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</si>
  <si>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</si>
  <si>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</si>
  <si>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</si>
  <si>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</si>
  <si>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</si>
  <si>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</si>
  <si>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</si>
  <si>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</si>
  <si>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</si>
  <si>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</si>
  <si>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</si>
  <si>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</si>
  <si>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</si>
  <si>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</si>
  <si>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</si>
  <si>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</si>
  <si>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</si>
  <si>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</si>
  <si>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</si>
  <si>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</si>
  <si>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</si>
  <si>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</si>
  <si>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</si>
  <si>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</si>
  <si>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</si>
  <si>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</si>
  <si>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</si>
  <si>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</si>
  <si>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</si>
  <si>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</si>
  <si>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</si>
  <si>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</si>
  <si>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</si>
  <si>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</si>
  <si>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</si>
  <si>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</si>
  <si>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</si>
  <si>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</si>
  <si>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</si>
  <si>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</si>
  <si>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</si>
  <si>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</si>
  <si>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</si>
  <si>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</si>
  <si>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</si>
  <si>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</si>
  <si>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</si>
  <si>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</si>
  <si>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</si>
  <si>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</si>
  <si>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</si>
  <si>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</si>
  <si>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</si>
  <si>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</si>
  <si>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</si>
  <si>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</si>
  <si>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</si>
  <si>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</si>
  <si>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</si>
  <si>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</si>
  <si>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</si>
  <si>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</si>
  <si>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</si>
  <si>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</si>
  <si>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</si>
  <si>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</si>
  <si>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</si>
  <si>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</si>
  <si>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</si>
  <si>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</si>
  <si>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</si>
  <si>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</si>
  <si>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</si>
  <si>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</si>
  <si>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</si>
  <si>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</si>
  <si>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</si>
  <si>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</si>
  <si>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</si>
  <si>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</si>
  <si>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</si>
  <si>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</si>
  <si>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</si>
  <si>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</si>
  <si>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</si>
  <si>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</si>
  <si>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</si>
  <si>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</si>
  <si>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</si>
  <si>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</si>
  <si>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</si>
  <si>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</si>
  <si>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</si>
  <si>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</si>
  <si>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</si>
  <si>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</si>
  <si>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</si>
  <si>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</si>
  <si>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</si>
  <si>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</si>
  <si>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</si>
  <si>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</si>
  <si>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</si>
  <si>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</si>
  <si>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</si>
  <si>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</si>
  <si>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</si>
  <si>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</si>
  <si>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</si>
  <si>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</si>
  <si>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</si>
  <si>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</si>
  <si>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</si>
  <si>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</si>
  <si>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</si>
  <si>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</si>
  <si>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</si>
  <si>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</si>
  <si>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</si>
  <si>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</si>
  <si>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</si>
  <si>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</si>
  <si>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</si>
  <si>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</si>
  <si>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</si>
  <si>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</si>
  <si>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</si>
  <si>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</si>
  <si>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</si>
  <si>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</si>
  <si>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</si>
  <si>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</si>
  <si>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</si>
  <si>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</si>
  <si>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</si>
  <si>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</si>
  <si>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</si>
  <si>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</si>
  <si>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</si>
  <si>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</si>
  <si>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</si>
  <si>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</si>
  <si>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</si>
  <si>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</si>
  <si>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</si>
  <si>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</si>
  <si>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</si>
  <si>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</si>
  <si>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</si>
  <si>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</si>
  <si>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</si>
  <si>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</si>
  <si>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</si>
  <si>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</si>
  <si>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</si>
  <si>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</si>
  <si>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</si>
  <si>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</si>
  <si>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</si>
  <si>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</si>
  <si>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</si>
  <si>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</si>
  <si>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</si>
  <si>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</si>
  <si>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</si>
  <si>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</si>
  <si>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</si>
  <si>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</si>
  <si>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</si>
  <si>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</si>
  <si>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</si>
  <si>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</si>
  <si>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</si>
  <si>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</si>
  <si>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</si>
  <si>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</si>
  <si>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</si>
  <si>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</si>
  <si>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</si>
  <si>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</si>
  <si>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</si>
  <si>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</si>
  <si>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</si>
  <si>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</si>
  <si>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</si>
  <si>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</si>
  <si>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</si>
  <si>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</si>
  <si>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</si>
  <si>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</si>
  <si>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</si>
  <si>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</si>
  <si>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</si>
  <si>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</si>
  <si>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</si>
  <si>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</si>
  <si>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</si>
  <si>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</si>
  <si>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</si>
  <si>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</si>
  <si>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</si>
  <si>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</si>
  <si>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</si>
  <si>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</si>
  <si>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</si>
  <si>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</si>
  <si>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</si>
  <si>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</si>
  <si>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</si>
  <si>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</si>
  <si>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</si>
  <si>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</si>
  <si>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</si>
  <si>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</si>
  <si>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</si>
  <si>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</si>
  <si>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</si>
  <si>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</si>
  <si>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</si>
  <si>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</si>
  <si>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</si>
  <si>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</si>
  <si>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</si>
  <si>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</si>
  <si>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</si>
  <si>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</si>
  <si>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</si>
  <si>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</si>
  <si>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</si>
  <si>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</si>
  <si>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</si>
  <si>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</si>
  <si>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</si>
  <si>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</si>
  <si>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</si>
  <si>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</si>
  <si>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</si>
  <si>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</si>
  <si>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</si>
  <si>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</si>
  <si>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</si>
  <si>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</si>
  <si>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</si>
  <si>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</si>
  <si>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</si>
  <si>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</si>
  <si>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</si>
  <si>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</si>
  <si>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</si>
  <si>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</si>
  <si>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</si>
  <si>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</si>
  <si>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</si>
  <si>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</si>
  <si>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</si>
  <si>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</si>
  <si>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</si>
  <si>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</si>
  <si>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</si>
  <si>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</si>
  <si>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</si>
  <si>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</si>
  <si>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</si>
  <si>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</si>
  <si>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</si>
  <si>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</si>
  <si>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</si>
  <si>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</si>
  <si>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</si>
  <si>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</si>
  <si>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</si>
  <si>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</si>
  <si>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</si>
  <si>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</si>
  <si>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</si>
  <si>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</si>
  <si>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</si>
  <si>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</si>
  <si>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</si>
  <si>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</si>
  <si>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</si>
  <si>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</si>
  <si>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</si>
  <si>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</si>
  <si>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</si>
  <si>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</si>
  <si>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</si>
  <si>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</si>
  <si>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</si>
  <si>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</si>
  <si>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</si>
  <si>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</si>
  <si>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</si>
  <si>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</si>
  <si>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</si>
  <si>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</si>
  <si>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</si>
  <si>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</si>
  <si>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</si>
  <si>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</si>
  <si>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</si>
  <si>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</si>
  <si>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</si>
  <si>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</si>
  <si>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</si>
  <si>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</si>
  <si>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</si>
  <si>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</si>
  <si>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</si>
  <si>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</si>
  <si>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</si>
  <si>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</si>
  <si>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</si>
  <si>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</si>
  <si>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</si>
  <si>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</si>
  <si>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</si>
  <si>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</si>
  <si>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</si>
  <si>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</si>
  <si>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</si>
  <si>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</si>
  <si>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</si>
  <si>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</si>
  <si>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</si>
  <si>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</si>
  <si>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</si>
  <si>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</si>
  <si>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</si>
  <si>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</si>
  <si>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</si>
  <si>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</si>
  <si>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</si>
  <si>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</si>
  <si>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</si>
  <si>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</si>
  <si>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</si>
  <si>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</si>
  <si>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</si>
  <si>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</si>
  <si>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</si>
  <si>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</si>
  <si>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</si>
  <si>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</si>
  <si>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</si>
  <si>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</si>
  <si>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</si>
  <si>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</si>
  <si>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</si>
  <si>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</si>
  <si>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</si>
  <si>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</si>
  <si>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</si>
  <si>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</si>
  <si>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</si>
  <si>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</si>
  <si>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</si>
  <si>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</si>
  <si>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</si>
  <si>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</si>
  <si>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</si>
  <si>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</si>
  <si>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</si>
  <si>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</si>
  <si>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</si>
  <si>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</si>
  <si>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</si>
  <si>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</si>
  <si>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</si>
  <si>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</si>
  <si>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</si>
  <si>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</si>
  <si>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</si>
  <si>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</si>
  <si>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</si>
  <si>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</si>
  <si>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</si>
  <si>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</si>
  <si>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</si>
  <si>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</si>
  <si>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</si>
  <si>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</si>
  <si>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</si>
  <si>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</si>
  <si>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</si>
  <si>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</si>
  <si>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</si>
  <si>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</si>
  <si>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</si>
  <si>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</si>
  <si>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</si>
  <si>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</si>
  <si>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</si>
  <si>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</si>
  <si>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</si>
  <si>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</si>
  <si>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</si>
  <si>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</si>
  <si>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</si>
  <si>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</si>
  <si>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</si>
  <si>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</si>
  <si>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</si>
  <si>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</si>
  <si>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</si>
  <si>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</si>
  <si>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</si>
  <si>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</si>
  <si>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</si>
  <si>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</si>
  <si>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</si>
  <si>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</si>
  <si>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</si>
  <si>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</si>
  <si>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</si>
  <si>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</si>
  <si>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</si>
  <si>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</si>
  <si>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</si>
  <si>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</si>
  <si>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</si>
  <si>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</si>
  <si>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</si>
  <si>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</si>
  <si>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</si>
  <si>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</si>
  <si>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</si>
  <si>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</si>
  <si>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</si>
  <si>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</si>
  <si>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</si>
  <si>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</si>
  <si>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</si>
  <si>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</si>
  <si>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</si>
  <si>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</si>
  <si>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</si>
  <si>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</si>
  <si>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</si>
  <si>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</si>
  <si>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</si>
  <si>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</si>
  <si>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</si>
  <si>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</si>
  <si>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</si>
  <si>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</si>
  <si>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</si>
  <si>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</si>
  <si>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</si>
  <si>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</si>
  <si>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</si>
  <si>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</si>
  <si>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</si>
  <si>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</si>
  <si>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</si>
  <si>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</si>
  <si>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</si>
  <si>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</si>
  <si>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</si>
  <si>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</si>
  <si>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</si>
  <si>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</si>
  <si>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</si>
  <si>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</si>
  <si>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</si>
  <si>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</si>
  <si>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</si>
  <si>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</si>
  <si>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</si>
  <si>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</si>
  <si>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</si>
  <si>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</si>
  <si>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</si>
  <si>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</si>
  <si>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</si>
  <si>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</si>
  <si>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</si>
  <si>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</si>
  <si>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</si>
  <si>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</si>
  <si>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</si>
  <si>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</si>
  <si>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</si>
  <si>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</si>
  <si>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</si>
  <si>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</si>
  <si>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</si>
  <si>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</si>
  <si>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</si>
  <si>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</si>
  <si>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</si>
  <si>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</si>
  <si>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</si>
  <si>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</si>
  <si>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</si>
  <si>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</si>
  <si>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</si>
  <si>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</si>
  <si>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</si>
  <si>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</si>
  <si>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</si>
  <si>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</si>
  <si>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</si>
  <si>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</si>
  <si>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</si>
  <si>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</si>
  <si>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</si>
  <si>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</si>
  <si>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</si>
  <si>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</si>
  <si>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</si>
  <si>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</si>
  <si>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</si>
  <si>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</si>
  <si>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</si>
  <si>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</si>
  <si>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</si>
  <si>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</si>
  <si>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</si>
  <si>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</si>
  <si>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</si>
  <si>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</si>
  <si>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</si>
  <si>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</si>
  <si>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</si>
  <si>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</si>
  <si>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</si>
  <si>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</si>
  <si>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</si>
  <si>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</si>
  <si>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</si>
  <si>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</si>
  <si>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</si>
  <si>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</si>
  <si>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</si>
  <si>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</si>
  <si>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</si>
  <si>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</si>
  <si>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</si>
  <si>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</si>
  <si>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</si>
  <si>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</si>
  <si>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</si>
  <si>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</si>
  <si>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</si>
  <si>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</si>
  <si>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</si>
  <si>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</si>
  <si>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</si>
  <si>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</si>
  <si>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</si>
  <si>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</si>
  <si>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</si>
  <si>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</si>
  <si>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</si>
  <si>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</si>
  <si>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</si>
  <si>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</si>
  <si>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</si>
  <si>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</si>
  <si>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</si>
  <si>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</si>
  <si>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</si>
  <si>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</si>
  <si>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</si>
  <si>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</si>
  <si>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</si>
  <si>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</si>
  <si>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</si>
  <si>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</si>
  <si>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</si>
  <si>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</si>
  <si>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</si>
  <si>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</si>
  <si>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</si>
  <si>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</si>
  <si>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</si>
  <si>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</si>
  <si>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</si>
  <si>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</si>
  <si>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</si>
  <si>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</si>
  <si>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</si>
  <si>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</si>
  <si>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</si>
  <si>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</si>
  <si>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</si>
  <si>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</si>
  <si>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</si>
  <si>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</si>
  <si>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</si>
  <si>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</si>
  <si>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</si>
  <si>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</si>
  <si>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</si>
  <si>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</si>
  <si>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</si>
  <si>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</si>
  <si>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</si>
  <si>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</si>
  <si>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</si>
  <si>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</si>
  <si>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</si>
  <si>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</si>
  <si>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</si>
  <si>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</si>
  <si>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</si>
  <si>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</si>
  <si>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</si>
  <si>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</si>
  <si>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</si>
  <si>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</si>
  <si>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</si>
  <si>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</si>
  <si>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</si>
  <si>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</si>
  <si>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</si>
  <si>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</si>
  <si>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</si>
  <si>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</si>
  <si>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</si>
  <si>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</si>
  <si>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</si>
  <si>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</si>
  <si>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</si>
  <si>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</si>
  <si>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</si>
  <si>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</si>
  <si>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</si>
  <si>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</si>
  <si>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</si>
  <si>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</si>
  <si>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</si>
  <si>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</si>
  <si>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</si>
  <si>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</si>
  <si>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</si>
  <si>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</si>
  <si>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</si>
  <si>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</si>
  <si>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</si>
  <si>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</si>
  <si>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</si>
  <si>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</si>
  <si>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</si>
  <si>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</si>
  <si>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</si>
  <si>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</si>
  <si>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</si>
  <si>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</si>
  <si>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</si>
  <si>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</si>
  <si>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</si>
  <si>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</si>
  <si>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</si>
  <si>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</si>
  <si>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</si>
  <si>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</si>
  <si>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</si>
  <si>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</si>
  <si>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</si>
  <si>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</si>
  <si>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</si>
  <si>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</si>
  <si>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</si>
  <si>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</si>
  <si>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</si>
  <si>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</si>
  <si>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</si>
  <si>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</si>
  <si>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</si>
  <si>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</si>
  <si>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</si>
  <si>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</si>
  <si>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</si>
  <si>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</si>
  <si>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</si>
  <si>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</si>
  <si>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</si>
  <si>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</si>
  <si>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</si>
  <si>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</si>
  <si>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</si>
  <si>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</si>
  <si>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</si>
  <si>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</si>
  <si>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</si>
  <si>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</si>
  <si>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</si>
  <si>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</si>
  <si>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</si>
  <si>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</si>
  <si>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</si>
  <si>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</si>
  <si>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</si>
  <si>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</si>
  <si>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</si>
  <si>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</si>
  <si>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</si>
  <si>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</si>
  <si>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</si>
  <si>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</si>
  <si>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</si>
  <si>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</si>
  <si>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</si>
  <si>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</si>
  <si>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</si>
  <si>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</si>
  <si>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</si>
  <si>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</si>
  <si>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</si>
  <si>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</si>
  <si>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</si>
  <si>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</si>
  <si>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</si>
  <si>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</si>
  <si>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</si>
  <si>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</si>
  <si>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</si>
  <si>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</si>
  <si>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</si>
  <si>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</si>
  <si>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</si>
  <si>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</si>
  <si>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</si>
  <si>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</si>
  <si>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</si>
  <si>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</si>
  <si>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</si>
  <si>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</si>
  <si>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</si>
  <si>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</si>
  <si>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</si>
  <si>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</si>
  <si>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</si>
  <si>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</si>
  <si>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</si>
  <si>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</si>
  <si>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</si>
  <si>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</si>
  <si>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</si>
  <si>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</si>
  <si>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</si>
  <si>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</si>
  <si>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</si>
  <si>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</si>
  <si>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</si>
  <si>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</si>
  <si>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</si>
  <si>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</si>
  <si>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</si>
  <si>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</si>
  <si>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</si>
  <si>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</si>
  <si>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</si>
  <si>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</si>
  <si>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</si>
  <si>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</si>
  <si>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</si>
  <si>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</si>
  <si>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</si>
  <si>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</si>
  <si>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</si>
  <si>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</si>
  <si>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</si>
  <si>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</si>
  <si>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</si>
  <si>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</si>
  <si>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</si>
  <si>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</si>
  <si>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</si>
  <si>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</si>
  <si>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</si>
  <si>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</si>
  <si>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</si>
  <si>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</si>
  <si>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</si>
  <si>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</si>
  <si>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</si>
  <si>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</si>
  <si>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</si>
  <si>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</si>
  <si>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</si>
  <si>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</si>
  <si>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</si>
  <si>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</si>
  <si>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</si>
  <si>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</si>
  <si>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</si>
  <si>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</si>
  <si>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</si>
  <si>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</si>
  <si>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</si>
  <si>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</si>
  <si>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</si>
  <si>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</si>
  <si>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</si>
  <si>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</si>
  <si>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</si>
  <si>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</si>
  <si>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</si>
  <si>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</si>
  <si>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</si>
  <si>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</si>
  <si>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</si>
  <si>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</si>
  <si>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</si>
  <si>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</si>
  <si>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</si>
  <si>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</si>
  <si>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</si>
  <si>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</si>
  <si>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</si>
  <si>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</si>
  <si>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</si>
  <si>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</si>
  <si>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</si>
  <si>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</si>
  <si>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</si>
  <si>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</si>
  <si>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</si>
  <si>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</si>
  <si>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</si>
  <si>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</si>
  <si>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</si>
  <si>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</si>
  <si>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</si>
  <si>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</si>
  <si>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</si>
  <si>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</si>
  <si>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</si>
  <si>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</si>
  <si>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</si>
  <si>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</si>
  <si>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</si>
  <si>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</si>
  <si>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</si>
  <si>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</si>
  <si>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</si>
  <si>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</si>
  <si>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</si>
  <si>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</si>
  <si>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</si>
  <si>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</si>
  <si>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</si>
  <si>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</si>
  <si>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</si>
  <si>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</si>
  <si>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</si>
  <si>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</si>
  <si>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</si>
  <si>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</si>
  <si>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</si>
  <si>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</si>
  <si>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</si>
  <si>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</si>
  <si>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</si>
  <si>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</si>
  <si>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</si>
  <si>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</si>
  <si>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</si>
  <si>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</si>
  <si>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</si>
  <si>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</si>
  <si>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</si>
  <si>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</si>
  <si>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</si>
  <si>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</si>
  <si>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</si>
  <si>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</si>
  <si>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</si>
  <si>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</si>
  <si>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</si>
  <si>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</si>
  <si>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</si>
  <si>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</si>
  <si>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</si>
  <si>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</si>
  <si>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</si>
  <si>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</si>
  <si>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</si>
  <si>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</si>
  <si>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</si>
  <si>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</si>
  <si>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</si>
  <si>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</si>
  <si>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</si>
  <si>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</si>
  <si>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</si>
  <si>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</si>
  <si>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</si>
  <si>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</si>
  <si>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</si>
  <si>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</si>
  <si>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</si>
  <si>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</si>
  <si>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</si>
  <si>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</si>
  <si>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</si>
  <si>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</si>
  <si>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</si>
  <si>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</si>
  <si>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</si>
  <si>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</si>
  <si>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</si>
  <si>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</si>
  <si>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</si>
  <si>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</si>
  <si>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</si>
  <si>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</si>
  <si>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</si>
  <si>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</si>
  <si>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</si>
  <si>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</si>
  <si>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</si>
  <si>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</si>
  <si>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</si>
  <si>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</si>
  <si>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</si>
  <si>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</si>
  <si>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</si>
  <si>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</si>
  <si>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</si>
  <si>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</si>
  <si>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</si>
  <si>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</si>
  <si>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</si>
  <si>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</si>
  <si>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</si>
  <si>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</si>
  <si>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</si>
  <si>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</si>
  <si>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</si>
  <si>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</si>
  <si>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</si>
  <si>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</si>
  <si>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</si>
  <si>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</si>
  <si>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</si>
  <si>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</si>
  <si>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</si>
  <si>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</si>
  <si>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</si>
  <si>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</si>
  <si>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</si>
  <si>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</si>
  <si>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</si>
  <si>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</si>
  <si>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</si>
  <si>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</si>
  <si>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</si>
  <si>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</si>
  <si>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</si>
  <si>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</si>
  <si>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</si>
  <si>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</si>
  <si>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</si>
  <si>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</si>
  <si>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</si>
  <si>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</si>
  <si>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</si>
  <si>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</si>
  <si>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</si>
  <si>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</si>
  <si>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</si>
  <si>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</si>
  <si>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</si>
  <si>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</si>
  <si>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</si>
  <si>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</si>
  <si>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</si>
  <si>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</si>
  <si>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</si>
  <si>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</si>
  <si>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</si>
  <si>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</si>
  <si>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</si>
  <si>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</si>
  <si>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</si>
  <si>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</si>
  <si>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</si>
  <si>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</si>
  <si>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</si>
  <si>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</si>
  <si>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</si>
  <si>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</si>
  <si>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</si>
  <si>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</si>
  <si>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</si>
  <si>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</si>
  <si>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</si>
  <si>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</si>
  <si>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</si>
  <si>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</si>
  <si>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</si>
  <si>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</si>
  <si>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</si>
  <si>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</si>
  <si>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</si>
  <si>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</si>
  <si>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</si>
  <si>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</si>
  <si>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</si>
  <si>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</si>
  <si>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</si>
  <si>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</si>
  <si>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</si>
  <si>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</si>
  <si>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</si>
  <si>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</si>
  <si>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</si>
  <si>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</si>
  <si>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</si>
  <si>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</si>
  <si>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</si>
  <si>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</si>
  <si>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</si>
  <si>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</si>
  <si>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</si>
  <si>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</si>
  <si>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</si>
  <si>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</si>
  <si>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</si>
  <si>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</si>
  <si>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</si>
  <si>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</si>
  <si>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</si>
  <si>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</si>
  <si>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</si>
  <si>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</si>
  <si>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</si>
  <si>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</si>
  <si>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</si>
  <si>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</si>
  <si>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</si>
  <si>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</si>
  <si>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</si>
  <si>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</si>
  <si>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</si>
  <si>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</si>
  <si>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</si>
  <si>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</si>
  <si>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</si>
  <si>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</si>
  <si>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</si>
  <si>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</si>
  <si>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</si>
  <si>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</si>
  <si>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</si>
  <si>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</si>
  <si>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</si>
  <si>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</si>
  <si>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</si>
  <si>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</si>
  <si>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</si>
  <si>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</si>
  <si>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</si>
  <si>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</si>
  <si>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</si>
  <si>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</si>
  <si>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</si>
  <si>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</si>
  <si>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</si>
  <si>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</si>
  <si>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</si>
  <si>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</si>
  <si>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</si>
  <si>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</si>
  <si>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</si>
  <si>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</si>
  <si>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</si>
  <si>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</si>
  <si>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</si>
  <si>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</si>
  <si>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</si>
  <si>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</si>
  <si>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</si>
  <si>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</si>
  <si>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</si>
  <si>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</si>
  <si>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</si>
  <si>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</si>
  <si>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</si>
  <si>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</si>
  <si>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</si>
  <si>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</si>
  <si>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</si>
  <si>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</si>
  <si>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</si>
  <si>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</si>
  <si>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</si>
  <si>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</si>
  <si>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</si>
  <si>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</si>
  <si>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</si>
  <si>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</si>
  <si>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</si>
  <si>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</si>
  <si>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</si>
  <si>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</si>
  <si>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</si>
  <si>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</si>
  <si>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</si>
  <si>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</si>
  <si>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</si>
  <si>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</si>
  <si>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</si>
  <si>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</si>
  <si>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</si>
  <si>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</si>
  <si>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</si>
  <si>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</si>
  <si>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</si>
  <si>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</si>
  <si>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</si>
  <si>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</si>
  <si>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</si>
  <si>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</si>
  <si>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</si>
  <si>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</si>
  <si>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</si>
  <si>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</si>
  <si>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</si>
  <si>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</si>
  <si>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</si>
  <si>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</si>
  <si>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</si>
  <si>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</si>
  <si>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</si>
  <si>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</si>
  <si>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</si>
  <si>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</si>
  <si>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</si>
  <si>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</si>
  <si>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</si>
  <si>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</si>
  <si>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</si>
  <si>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</si>
  <si>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</si>
  <si>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</si>
  <si>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</si>
  <si>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</si>
  <si>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</si>
  <si>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</si>
  <si>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</si>
  <si>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</si>
  <si>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</si>
  <si>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</si>
  <si>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</si>
  <si>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</si>
  <si>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</si>
  <si>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</si>
  <si>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</si>
  <si>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</si>
  <si>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</si>
  <si>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</si>
  <si>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</si>
  <si>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</si>
  <si>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</si>
  <si>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</si>
  <si>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</si>
  <si>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</si>
  <si>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</si>
  <si>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</si>
  <si>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</si>
  <si>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</si>
  <si>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</si>
  <si>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</si>
  <si>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</si>
  <si>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</si>
  <si>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</si>
  <si>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</si>
  <si>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</si>
  <si>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</si>
  <si>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</si>
  <si>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</si>
  <si>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</si>
  <si>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</si>
  <si>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</si>
  <si>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</si>
  <si>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</si>
  <si>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</si>
  <si>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</si>
  <si>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</si>
  <si>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</si>
  <si>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</si>
  <si>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</si>
  <si>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</si>
  <si>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</si>
  <si>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</si>
  <si>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</si>
  <si>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</si>
  <si>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</si>
  <si>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</si>
  <si>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</si>
  <si>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</si>
  <si>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</si>
  <si>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</si>
  <si>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</si>
  <si>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</si>
  <si>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</si>
  <si>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</si>
  <si>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</si>
  <si>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</si>
  <si>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</si>
  <si>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</si>
  <si>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</si>
  <si>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</si>
  <si>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</si>
  <si>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</si>
  <si>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</si>
  <si>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</si>
  <si>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</si>
  <si>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</si>
  <si>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</si>
  <si>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</si>
  <si>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</si>
  <si>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</si>
  <si>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</si>
  <si>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</si>
  <si>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</si>
  <si>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</si>
  <si>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</si>
  <si>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</si>
  <si>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</si>
  <si>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</si>
  <si>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</si>
  <si>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</si>
  <si>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</si>
  <si>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</si>
  <si>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</si>
  <si>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</si>
  <si>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</si>
  <si>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</si>
  <si>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</si>
  <si>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</si>
  <si>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</si>
  <si>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</si>
  <si>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</si>
  <si>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</si>
  <si>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</si>
  <si>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</si>
  <si>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</si>
  <si>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</si>
  <si>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</si>
  <si>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</si>
  <si>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</si>
  <si>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</si>
  <si>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</si>
  <si>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</si>
  <si>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</si>
  <si>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</si>
  <si>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</si>
  <si>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</si>
  <si>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</si>
  <si>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</si>
  <si>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</si>
  <si>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</si>
  <si>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</si>
  <si>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</si>
  <si>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</si>
  <si>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</si>
  <si>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</si>
  <si>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</si>
  <si>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</si>
  <si>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</si>
  <si>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</si>
  <si>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</si>
  <si>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</si>
  <si>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</si>
  <si>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</si>
  <si>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</si>
  <si>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</si>
  <si>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</si>
  <si>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</si>
  <si>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</si>
  <si>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</si>
  <si>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</si>
  <si>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</si>
  <si>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</si>
  <si>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</si>
  <si>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</si>
  <si>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</si>
  <si>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</si>
  <si>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</si>
  <si>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</si>
  <si>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</si>
  <si>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</si>
  <si>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</si>
  <si>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</si>
  <si>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</si>
  <si>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</si>
  <si>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</si>
  <si>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</si>
  <si>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</si>
  <si>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</si>
  <si>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</si>
  <si>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</si>
  <si>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</si>
  <si>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</si>
  <si>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</si>
  <si>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</si>
  <si>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</si>
  <si>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</si>
  <si>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</si>
  <si>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</si>
  <si>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</si>
  <si>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</si>
  <si>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</si>
  <si>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</si>
  <si>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</si>
  <si>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</si>
  <si>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</si>
  <si>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</si>
  <si>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</si>
  <si>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</si>
  <si>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</si>
  <si>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</si>
  <si>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</si>
  <si>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</si>
  <si>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</si>
  <si>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</si>
  <si>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</si>
  <si>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</si>
  <si>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</si>
  <si>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</si>
  <si>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</si>
  <si>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</si>
  <si>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</si>
  <si>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</si>
  <si>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</si>
  <si>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</si>
  <si>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</si>
  <si>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</si>
  <si>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</si>
  <si>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</si>
  <si>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</si>
  <si>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</si>
  <si>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</si>
  <si>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</si>
  <si>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</si>
  <si>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</si>
  <si>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</si>
  <si>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</si>
  <si>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</si>
  <si>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</si>
  <si>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</si>
  <si>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</si>
  <si>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</si>
  <si>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</si>
  <si>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</si>
  <si>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</si>
  <si>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</si>
  <si>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</si>
  <si>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</si>
  <si>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</si>
  <si>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</si>
  <si>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</si>
  <si>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</si>
  <si>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</si>
  <si>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</si>
  <si>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</si>
  <si>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</si>
  <si>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</si>
  <si>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</si>
  <si>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</si>
  <si>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</si>
  <si>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</si>
  <si>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</si>
  <si>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</si>
  <si>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</si>
  <si>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</si>
  <si>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</si>
  <si>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</si>
  <si>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</si>
  <si>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</si>
  <si>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</si>
  <si>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</si>
  <si>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</si>
  <si>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</si>
  <si>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</si>
  <si>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</si>
  <si>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</si>
  <si>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</si>
  <si>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</si>
  <si>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</si>
  <si>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</si>
  <si>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</si>
  <si>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</si>
  <si>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</si>
  <si>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</si>
  <si>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</si>
  <si>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</si>
  <si>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</si>
  <si>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</si>
  <si>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</si>
  <si>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</si>
  <si>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</si>
  <si>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</si>
  <si>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</si>
  <si>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</si>
  <si>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</si>
  <si>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</si>
  <si>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</si>
  <si>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</si>
  <si>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</si>
  <si>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</si>
  <si>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</si>
  <si>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</si>
  <si>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</si>
  <si>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</si>
  <si>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</si>
  <si>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</si>
  <si>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</si>
  <si>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</si>
  <si>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</si>
  <si>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</si>
  <si>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</si>
  <si>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</si>
  <si>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</si>
  <si>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</si>
  <si>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</si>
  <si>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</si>
  <si>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</si>
  <si>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</si>
  <si>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</si>
  <si>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</si>
  <si>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</si>
  <si>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</si>
  <si>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</si>
  <si>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</si>
  <si>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</si>
  <si>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</si>
  <si>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</si>
  <si>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</si>
  <si>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</si>
  <si>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</si>
  <si>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</si>
  <si>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</si>
  <si>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</si>
  <si>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</si>
  <si>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</si>
  <si>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</si>
  <si>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</si>
  <si>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</si>
  <si>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</si>
  <si>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</si>
  <si>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</si>
  <si>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</si>
  <si>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</si>
  <si>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</si>
  <si>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</si>
  <si>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</si>
  <si>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</si>
  <si>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</si>
  <si>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</si>
  <si>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</si>
  <si>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</si>
  <si>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</si>
  <si>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</si>
  <si>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</si>
  <si>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</si>
  <si>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</si>
  <si>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</si>
  <si>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</si>
  <si>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</si>
  <si>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</si>
  <si>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</si>
  <si>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</si>
  <si>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</si>
  <si>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</si>
  <si>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</si>
  <si>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</si>
  <si>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</si>
  <si>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</si>
  <si>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</si>
  <si>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</si>
  <si>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</si>
  <si>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</si>
  <si>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</si>
  <si>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</si>
  <si>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</si>
  <si>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</si>
  <si>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</si>
  <si>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</si>
  <si>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</si>
  <si>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</si>
  <si>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</si>
  <si>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</si>
  <si>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</si>
  <si>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</si>
  <si>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</si>
  <si>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</si>
  <si>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</si>
  <si>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</si>
  <si>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</si>
  <si>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</si>
  <si>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</si>
  <si>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</si>
  <si>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</si>
  <si>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</si>
  <si>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</si>
  <si>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</si>
  <si>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</si>
  <si>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</si>
  <si>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</si>
  <si>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</si>
  <si>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</si>
  <si>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</si>
  <si>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</si>
  <si>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</si>
  <si>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</si>
  <si>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</si>
  <si>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</si>
  <si>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</si>
  <si>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</si>
  <si>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</si>
  <si>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</si>
  <si>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</si>
  <si>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</si>
  <si>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</si>
  <si>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</si>
  <si>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</si>
  <si>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</si>
  <si>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</si>
  <si>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</si>
  <si>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</si>
  <si>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</si>
  <si>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</si>
  <si>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</si>
  <si>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</si>
  <si>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</si>
  <si>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</si>
  <si>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</si>
  <si>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</si>
  <si>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</si>
  <si>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</si>
  <si>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</si>
  <si>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</si>
  <si>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</si>
  <si>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</si>
  <si>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</si>
  <si>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</si>
  <si>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</si>
  <si>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</si>
  <si>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</si>
  <si>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</si>
  <si>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</si>
  <si>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</si>
  <si>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</si>
  <si>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</si>
  <si>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</si>
  <si>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</si>
  <si>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</si>
  <si>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</si>
  <si>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</si>
  <si>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</si>
  <si>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</si>
  <si>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</si>
  <si>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</si>
  <si>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</si>
  <si>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</si>
  <si>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</si>
  <si>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</si>
  <si>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</si>
  <si>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</si>
  <si>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</si>
  <si>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</si>
  <si>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</si>
  <si>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</si>
  <si>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</si>
  <si>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</si>
  <si>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</si>
  <si>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</si>
  <si>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</si>
  <si>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</si>
  <si>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</si>
  <si>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</si>
  <si>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</si>
  <si>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</si>
  <si>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</si>
  <si>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</si>
  <si>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</si>
  <si>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</si>
  <si>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</si>
  <si>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</si>
  <si>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</si>
  <si>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</si>
  <si>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</si>
  <si>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</si>
  <si>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</si>
  <si>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</si>
  <si>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</si>
  <si>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</si>
  <si>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</si>
  <si>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</si>
  <si>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</si>
  <si>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</si>
  <si>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</si>
  <si>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</si>
  <si>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</si>
  <si>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</si>
  <si>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</si>
  <si>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</si>
  <si>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</si>
  <si>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</si>
  <si>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</si>
  <si>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</si>
  <si>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</si>
  <si>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</si>
  <si>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</si>
  <si>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</si>
  <si>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</si>
  <si>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</si>
  <si>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</si>
  <si>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</si>
  <si>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</si>
  <si>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</si>
  <si>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</si>
  <si>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</si>
  <si>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</si>
  <si>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</si>
  <si>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</si>
  <si>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</si>
  <si>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</si>
  <si>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</si>
  <si>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</si>
  <si>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</si>
  <si>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</si>
  <si>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</si>
  <si>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</si>
  <si>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</si>
  <si>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</si>
  <si>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</si>
  <si>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</si>
  <si>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</si>
  <si>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</si>
  <si>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</si>
  <si>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</si>
  <si>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</si>
  <si>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</si>
  <si>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</si>
  <si>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</si>
  <si>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</si>
  <si>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</si>
  <si>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</si>
  <si>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</si>
  <si>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</si>
  <si>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</si>
  <si>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</si>
  <si>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</si>
  <si>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</si>
  <si>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</si>
  <si>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</si>
  <si>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</si>
  <si>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</si>
  <si>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</si>
  <si>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</si>
  <si>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</si>
  <si>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</si>
  <si>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</si>
  <si>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</si>
  <si>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</si>
  <si>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</si>
  <si>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</si>
  <si>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</si>
  <si>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</si>
  <si>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</si>
  <si>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</si>
  <si>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</si>
  <si>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</si>
  <si>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</si>
  <si>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</si>
  <si>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</si>
  <si>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</si>
  <si>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</si>
  <si>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</si>
  <si>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</si>
  <si>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</si>
  <si>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</si>
  <si>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</si>
  <si>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</si>
  <si>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</si>
  <si>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</si>
  <si>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</si>
  <si>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</si>
  <si>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</si>
  <si>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</si>
  <si>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</si>
  <si>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</si>
  <si>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</si>
  <si>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</si>
  <si>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</si>
  <si>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</si>
  <si>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</si>
  <si>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</si>
  <si>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</si>
  <si>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</si>
  <si>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</si>
  <si>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</si>
  <si>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</si>
  <si>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</si>
  <si>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</si>
  <si>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</si>
  <si>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</si>
  <si>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</si>
  <si>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</si>
  <si>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</si>
  <si>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</si>
  <si>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</si>
  <si>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</si>
  <si>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</si>
  <si>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</si>
  <si>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</si>
  <si>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</si>
  <si>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</si>
  <si>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</si>
  <si>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</si>
  <si>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</si>
  <si>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</si>
  <si>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</si>
  <si>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</si>
  <si>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</si>
  <si>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</si>
  <si>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</si>
  <si>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</si>
  <si>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</si>
  <si>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</si>
  <si>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</si>
  <si>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</si>
  <si>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</si>
  <si>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</si>
  <si>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</si>
  <si>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</si>
  <si>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</si>
  <si>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</si>
  <si>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</si>
  <si>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</si>
  <si>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</si>
  <si>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</si>
  <si>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</si>
  <si>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</si>
  <si>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</si>
  <si>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</si>
  <si>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</si>
  <si>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</si>
  <si>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</si>
  <si>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</si>
  <si>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</si>
  <si>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</si>
  <si>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</si>
  <si>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</si>
  <si>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</si>
  <si>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</si>
  <si>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</si>
  <si>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</si>
  <si>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</si>
  <si>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</si>
  <si>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</si>
  <si>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</si>
  <si>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</si>
  <si>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</si>
  <si>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</si>
  <si>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</si>
  <si>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</si>
  <si>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</si>
  <si>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</si>
  <si>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</si>
  <si>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</si>
  <si>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</si>
  <si>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</si>
  <si>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</si>
  <si>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</si>
  <si>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</si>
  <si>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</si>
  <si>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</si>
  <si>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</si>
  <si>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</si>
  <si>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</si>
  <si>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</si>
  <si>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</si>
  <si>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</si>
  <si>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</si>
  <si>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</si>
  <si>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</si>
  <si>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</si>
  <si>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</si>
  <si>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</si>
  <si>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</si>
  <si>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</si>
  <si>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</si>
  <si>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</si>
  <si>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</si>
  <si>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</si>
  <si>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</si>
  <si>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</si>
  <si>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</si>
  <si>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</si>
  <si>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</si>
  <si>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</si>
  <si>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</si>
  <si>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</si>
  <si>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</si>
  <si>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</si>
  <si>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</si>
  <si>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</si>
  <si>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</si>
  <si>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</si>
  <si>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</si>
  <si>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</si>
  <si>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</si>
  <si>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</si>
  <si>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</si>
  <si>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</si>
  <si>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</si>
  <si>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</si>
  <si>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</si>
  <si>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</si>
  <si>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</si>
  <si>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</si>
  <si>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</si>
  <si>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</si>
  <si>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</si>
  <si>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</si>
  <si>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</si>
  <si>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</si>
  <si>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</si>
  <si>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</si>
  <si>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</si>
  <si>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</si>
  <si>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</si>
  <si>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</si>
  <si>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</si>
  <si>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</si>
  <si>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</si>
  <si>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</si>
  <si>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</si>
  <si>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</si>
  <si>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</si>
  <si>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</si>
  <si>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</si>
  <si>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</si>
  <si>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</si>
  <si>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</si>
  <si>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</si>
  <si>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</si>
  <si>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</si>
  <si>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</si>
  <si>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</si>
  <si>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</si>
  <si>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</si>
  <si>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</si>
  <si>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</si>
  <si>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</si>
  <si>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</si>
  <si>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</si>
  <si>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</si>
  <si>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</si>
  <si>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</si>
  <si>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</si>
  <si>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</si>
  <si>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</si>
  <si>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</si>
  <si>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</si>
  <si>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</si>
  <si>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</si>
  <si>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</si>
  <si>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</si>
  <si>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</si>
  <si>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</si>
  <si>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</si>
  <si>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</si>
  <si>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</si>
  <si>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</si>
  <si>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</si>
  <si>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</si>
  <si>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</si>
  <si>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</si>
  <si>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</si>
  <si>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</si>
  <si>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</si>
  <si>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</si>
  <si>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</si>
  <si>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</si>
  <si>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</si>
  <si>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</si>
  <si>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</si>
  <si>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</si>
  <si>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</si>
  <si>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</si>
  <si>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</si>
  <si>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</si>
  <si>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</si>
  <si>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</si>
  <si>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</si>
  <si>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</si>
  <si>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</si>
  <si>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</si>
  <si>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</si>
  <si>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</si>
  <si>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</si>
  <si>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</si>
  <si>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</si>
  <si>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</si>
  <si>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</si>
  <si>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</si>
  <si>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</si>
  <si>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</si>
  <si>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</si>
  <si>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</si>
  <si>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</si>
  <si>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</si>
  <si>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</si>
  <si>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</si>
  <si>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</si>
  <si>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</si>
  <si>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</si>
  <si>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</si>
  <si>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</si>
  <si>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</si>
  <si>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</si>
  <si>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</si>
  <si>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</si>
  <si>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</si>
  <si>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</si>
  <si>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</si>
  <si>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</si>
  <si>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</si>
  <si>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</si>
  <si>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</si>
  <si>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</si>
  <si>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</si>
  <si>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</si>
  <si>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</si>
  <si>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</si>
  <si>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</si>
  <si>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</si>
  <si>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</si>
  <si>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</si>
  <si>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</si>
  <si>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</si>
  <si>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</si>
  <si>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</si>
  <si>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</si>
  <si>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</si>
  <si>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</si>
  <si>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</si>
  <si>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</si>
  <si>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</si>
  <si>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</si>
  <si>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</si>
  <si>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</si>
  <si>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</si>
  <si>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</si>
  <si>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</si>
  <si>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</si>
  <si>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</si>
  <si>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</si>
  <si>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</si>
  <si>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</si>
  <si>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</si>
  <si>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</si>
  <si>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</si>
  <si>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</si>
  <si>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</si>
  <si>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</si>
  <si>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</si>
  <si>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</si>
  <si>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</si>
  <si>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</si>
  <si>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</si>
  <si>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</si>
  <si>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</si>
  <si>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</si>
  <si>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</si>
  <si>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</si>
  <si>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</si>
  <si>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</si>
  <si>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</si>
  <si>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</si>
  <si>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</si>
  <si>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</si>
  <si>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</si>
  <si>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</si>
  <si>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</si>
  <si>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</si>
  <si>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</si>
  <si>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</si>
  <si>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</si>
  <si>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</si>
  <si>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</si>
  <si>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</si>
  <si>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</si>
  <si>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</si>
  <si>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</si>
  <si>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</si>
  <si>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</si>
  <si>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</si>
  <si>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</si>
  <si>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</si>
  <si>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</si>
  <si>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</si>
  <si>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</si>
  <si>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</si>
  <si>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</si>
  <si>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</si>
  <si>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</si>
  <si>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</si>
  <si>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</si>
  <si>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</si>
  <si>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</si>
  <si>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</si>
  <si>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</si>
  <si>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</si>
  <si>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</si>
  <si>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</si>
  <si>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</si>
  <si>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</si>
  <si>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</si>
  <si>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</si>
  <si>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</si>
  <si>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</si>
  <si>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</si>
  <si>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</si>
  <si>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</si>
  <si>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</si>
  <si>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</si>
  <si>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</si>
  <si>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</si>
  <si>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</si>
  <si>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</si>
  <si>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</si>
  <si>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</si>
  <si>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</si>
  <si>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</si>
  <si>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</si>
  <si>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</si>
  <si>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</si>
  <si>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</si>
  <si>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</si>
  <si>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</si>
  <si>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</si>
  <si>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</si>
  <si>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</si>
  <si>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</si>
  <si>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</si>
  <si>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</si>
  <si>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</si>
  <si>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</si>
  <si>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</si>
  <si>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</si>
  <si>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</si>
  <si>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</si>
  <si>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</si>
  <si>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</si>
  <si>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</si>
  <si>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</si>
  <si>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</si>
  <si>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</si>
  <si>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</si>
  <si>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</si>
  <si>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</si>
  <si>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</si>
  <si>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</si>
  <si>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</si>
  <si>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</si>
  <si>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</si>
  <si>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</si>
  <si>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</si>
  <si>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</si>
  <si>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</si>
  <si>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</si>
  <si>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</si>
  <si>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</si>
  <si>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</si>
  <si>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</si>
  <si>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</si>
  <si>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</si>
  <si>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</si>
  <si>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</si>
  <si>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</si>
  <si>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</si>
  <si>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</si>
  <si>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</si>
  <si>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</si>
  <si>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</si>
  <si>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</si>
  <si>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</si>
  <si>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</si>
  <si>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</si>
  <si>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</si>
  <si>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</si>
  <si>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</si>
  <si>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</si>
  <si>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</si>
  <si>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</si>
  <si>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</si>
  <si>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</si>
  <si>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</si>
  <si>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</si>
  <si>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</si>
  <si>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</si>
  <si>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</si>
  <si>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</si>
  <si>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</si>
  <si>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</si>
  <si>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</si>
  <si>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</si>
  <si>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</si>
  <si>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</si>
  <si>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</si>
  <si>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</si>
  <si>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</si>
  <si>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</si>
  <si>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</si>
  <si>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</si>
  <si>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</si>
  <si>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</si>
  <si>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</si>
  <si>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</si>
  <si>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</si>
  <si>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</si>
  <si>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</si>
  <si>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</si>
  <si>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</si>
  <si>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</si>
  <si>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</si>
  <si>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</si>
  <si>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</si>
  <si>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</si>
  <si>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</si>
  <si>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</si>
  <si>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</si>
  <si>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</si>
  <si>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</si>
  <si>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</si>
  <si>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</si>
  <si>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</si>
  <si>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</si>
  <si>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</si>
  <si>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</si>
  <si>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</si>
  <si>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</si>
  <si>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</si>
  <si>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</si>
  <si>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</si>
  <si>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</si>
  <si>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</si>
  <si>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</si>
  <si>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</si>
  <si>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</si>
  <si>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</si>
  <si>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</si>
  <si>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</si>
  <si>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</si>
  <si>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</si>
  <si>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</si>
  <si>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</si>
  <si>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</si>
  <si>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</si>
  <si>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</si>
  <si>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</si>
  <si>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</si>
  <si>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</si>
  <si>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</si>
  <si>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</si>
  <si>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</si>
  <si>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</si>
  <si>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</si>
  <si>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</si>
  <si>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</si>
  <si>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</si>
  <si>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</si>
  <si>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</si>
  <si>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</si>
  <si>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</si>
  <si>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</si>
  <si>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</si>
  <si>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</si>
  <si>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</si>
  <si>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</si>
  <si>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</si>
  <si>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</si>
  <si>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</si>
  <si>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</si>
  <si>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</si>
  <si>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</si>
  <si>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</si>
  <si>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</si>
  <si>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</si>
  <si>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</si>
  <si>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</si>
  <si>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</si>
  <si>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</si>
  <si>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</si>
  <si>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</si>
  <si>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</si>
  <si>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</si>
  <si>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</si>
  <si>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</si>
  <si>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</si>
  <si>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</si>
  <si>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</si>
  <si>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</si>
  <si>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</si>
  <si>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</si>
  <si>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</si>
  <si>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</si>
  <si>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</si>
  <si>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</si>
  <si>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</si>
  <si>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</si>
  <si>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</si>
  <si>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</si>
  <si>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</si>
  <si>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</si>
  <si>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</si>
  <si>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</si>
  <si>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</si>
  <si>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</si>
  <si>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</si>
  <si>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</si>
  <si>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</si>
  <si>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</si>
  <si>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</si>
  <si>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</si>
  <si>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</si>
  <si>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</si>
  <si>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</si>
  <si>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</si>
  <si>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</si>
  <si>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</si>
  <si>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</si>
  <si>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</si>
  <si>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</si>
  <si>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</si>
  <si>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</si>
  <si>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</si>
  <si>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</si>
  <si>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</si>
  <si>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</si>
  <si>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</si>
  <si>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</si>
  <si>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</si>
  <si>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</si>
  <si>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</si>
  <si>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</si>
  <si>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</si>
  <si>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</si>
  <si>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</si>
  <si>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</si>
  <si>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</si>
  <si>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</si>
  <si>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</si>
  <si>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</si>
  <si>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</si>
  <si>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</si>
  <si>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</si>
  <si>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</si>
  <si>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</si>
  <si>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</si>
  <si>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</si>
  <si>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</si>
  <si>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</si>
  <si>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</si>
  <si>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</si>
  <si>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</si>
  <si>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</si>
  <si>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</si>
  <si>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</si>
  <si>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</si>
  <si>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</si>
  <si>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</si>
  <si>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</si>
  <si>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</si>
  <si>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</si>
  <si>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</si>
  <si>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</si>
  <si>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</si>
  <si>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</si>
  <si>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</si>
  <si>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</si>
  <si>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</si>
  <si>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</si>
  <si>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</si>
  <si>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</si>
  <si>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</si>
  <si>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</si>
  <si>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</si>
  <si>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</si>
  <si>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</si>
  <si>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</si>
  <si>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</si>
  <si>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</si>
  <si>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</si>
  <si>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</si>
  <si>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</si>
  <si>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</si>
  <si>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</si>
  <si>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</si>
  <si>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</si>
  <si>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</si>
  <si>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</si>
  <si>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</si>
  <si>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</si>
  <si>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</si>
  <si>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</si>
  <si>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</si>
  <si>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</si>
  <si>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</si>
  <si>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</si>
  <si>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</si>
  <si>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</si>
  <si>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</si>
  <si>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</si>
  <si>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</si>
  <si>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</si>
  <si>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</si>
  <si>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</si>
  <si>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</si>
  <si>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</si>
  <si>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</si>
  <si>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</si>
  <si>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</si>
  <si>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</si>
  <si>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</si>
  <si>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</si>
  <si>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</si>
  <si>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</si>
  <si>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</si>
  <si>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</si>
  <si>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</si>
  <si>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</si>
  <si>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</si>
  <si>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</si>
  <si>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</si>
  <si>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</si>
  <si>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</si>
  <si>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</si>
  <si>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</si>
  <si>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</si>
  <si>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</si>
  <si>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</si>
  <si>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</si>
  <si>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</si>
  <si>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</si>
  <si>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</si>
  <si>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</si>
  <si>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</si>
  <si>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</si>
  <si>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</si>
  <si>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</si>
  <si>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</si>
  <si>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</si>
  <si>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</si>
  <si>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</si>
  <si>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</si>
  <si>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</si>
  <si>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</si>
  <si>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</si>
  <si>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</si>
  <si>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</si>
  <si>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</si>
  <si>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</si>
  <si>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</si>
  <si>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</si>
  <si>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</si>
  <si>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</si>
  <si>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</si>
  <si>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</si>
  <si>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</si>
  <si>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</si>
  <si>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</si>
  <si>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</si>
  <si>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</si>
  <si>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</si>
  <si>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</si>
  <si>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</si>
  <si>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</si>
  <si>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</si>
  <si>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</si>
  <si>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</si>
  <si>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</si>
  <si>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</si>
  <si>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</si>
  <si>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</si>
  <si>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</si>
  <si>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</si>
  <si>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</si>
  <si>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</si>
  <si>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</si>
  <si>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</si>
  <si>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</si>
  <si>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</si>
  <si>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</si>
  <si>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</si>
  <si>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</si>
  <si>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</si>
  <si>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</si>
  <si>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</si>
  <si>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</si>
  <si>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</si>
  <si>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</si>
  <si>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</si>
  <si>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</si>
  <si>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</si>
  <si>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</si>
  <si>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</si>
  <si>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</si>
  <si>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</si>
  <si>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</si>
  <si>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</si>
  <si>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</si>
  <si>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</si>
  <si>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</si>
  <si>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</si>
  <si>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</si>
  <si>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</si>
  <si>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</si>
  <si>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</si>
  <si>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</si>
  <si>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</si>
  <si>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</si>
  <si>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</si>
  <si>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</si>
  <si>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</si>
  <si>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</si>
  <si>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</si>
  <si>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</si>
  <si>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</si>
  <si>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</si>
  <si>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</si>
  <si>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</si>
  <si>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</si>
  <si>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</si>
  <si>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</si>
  <si>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</si>
  <si>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</si>
  <si>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</si>
  <si>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</si>
  <si>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</si>
  <si>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</si>
  <si>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</si>
  <si>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</si>
  <si>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</si>
  <si>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</si>
  <si>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</si>
  <si>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</si>
  <si>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</si>
  <si>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</si>
  <si>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</si>
  <si>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</si>
  <si>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</si>
  <si>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</si>
  <si>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</si>
  <si>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</si>
  <si>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</si>
  <si>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</si>
  <si>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</si>
  <si>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</si>
  <si>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</si>
  <si>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</si>
  <si>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</si>
  <si>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</si>
  <si>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</si>
  <si>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</si>
  <si>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</si>
  <si>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</si>
  <si>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</si>
  <si>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</si>
  <si>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</si>
  <si>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</si>
  <si>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</si>
  <si>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</si>
  <si>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</si>
  <si>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</si>
  <si>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</si>
  <si>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</si>
  <si>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</si>
  <si>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</si>
  <si>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</si>
  <si>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</si>
  <si>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</si>
  <si>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</si>
  <si>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</si>
  <si>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</si>
  <si>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</si>
  <si>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</si>
  <si>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</si>
  <si>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</si>
  <si>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</si>
  <si>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</si>
  <si>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</si>
  <si>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</si>
  <si>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</si>
  <si>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</si>
  <si>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</si>
  <si>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</si>
  <si>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</si>
  <si>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</si>
  <si>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</si>
  <si>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</si>
  <si>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</si>
  <si>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</si>
  <si>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</si>
  <si>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</si>
  <si>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</si>
  <si>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</si>
  <si>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</si>
  <si>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</si>
  <si>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</si>
  <si>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</si>
  <si>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</si>
  <si>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</si>
  <si>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</si>
  <si>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</si>
  <si>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</si>
  <si>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</si>
  <si>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</si>
  <si>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</si>
  <si>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</si>
  <si>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</si>
  <si>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</si>
  <si>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</si>
  <si>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</si>
  <si>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</si>
  <si>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</si>
  <si>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</si>
  <si>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</si>
  <si>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</si>
  <si>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</si>
  <si>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</si>
  <si>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</si>
  <si>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</si>
  <si>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</si>
  <si>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</si>
  <si>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</si>
  <si>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</si>
  <si>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</si>
  <si>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</si>
  <si>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</si>
  <si>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</si>
  <si>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</si>
  <si>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</si>
  <si>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</si>
  <si>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</si>
  <si>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</si>
  <si>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</si>
  <si>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</si>
  <si>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</si>
  <si>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</si>
  <si>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</si>
  <si>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</si>
  <si>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</si>
  <si>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</si>
  <si>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</si>
  <si>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</si>
  <si>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</si>
  <si>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</si>
  <si>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</si>
  <si>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</si>
  <si>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</si>
  <si>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</si>
  <si>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</si>
  <si>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</si>
  <si>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</si>
  <si>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</si>
  <si>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</si>
  <si>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</si>
  <si>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</si>
  <si>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</si>
  <si>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</si>
  <si>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</si>
  <si>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</si>
  <si>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</si>
  <si>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</si>
  <si>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</si>
  <si>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</si>
  <si>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</si>
  <si>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</si>
  <si>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</si>
  <si>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</si>
  <si>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</si>
  <si>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</si>
  <si>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</si>
  <si>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</si>
  <si>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</si>
  <si>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</si>
  <si>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</si>
  <si>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</si>
  <si>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</si>
  <si>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</si>
  <si>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</si>
  <si>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</si>
  <si>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</si>
  <si>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</si>
  <si>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</si>
  <si>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</si>
  <si>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</si>
  <si>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</si>
  <si>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</si>
  <si>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</si>
  <si>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</si>
  <si>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</si>
  <si>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</si>
  <si>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</si>
  <si>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</si>
  <si>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</si>
  <si>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</si>
  <si>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</si>
  <si>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</si>
  <si>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</si>
  <si>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</si>
  <si>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</si>
  <si>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</si>
  <si>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</si>
  <si>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</si>
  <si>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</si>
  <si>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</si>
  <si>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</si>
  <si>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</si>
  <si>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</si>
  <si>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</si>
  <si>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</si>
  <si>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</si>
  <si>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</si>
  <si>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</si>
  <si>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</si>
  <si>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</si>
  <si>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</si>
  <si>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</si>
  <si>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</si>
  <si>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</si>
  <si>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</si>
  <si>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</si>
  <si>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</si>
  <si>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</si>
  <si>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</si>
  <si>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</si>
  <si>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</si>
  <si>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</si>
  <si>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</si>
  <si>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</si>
  <si>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</si>
  <si>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</si>
  <si>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</si>
  <si>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</si>
  <si>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</si>
  <si>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</si>
  <si>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</si>
  <si>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</si>
  <si>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</si>
  <si>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</si>
  <si>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</si>
  <si>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</si>
  <si>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</si>
  <si>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</si>
  <si>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</si>
  <si>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</si>
  <si>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</si>
  <si>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</si>
  <si>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</si>
  <si>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</si>
  <si>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</si>
  <si>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</si>
  <si>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</si>
  <si>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</si>
  <si>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</si>
  <si>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</si>
  <si>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</si>
  <si>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</si>
  <si>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</si>
  <si>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</si>
  <si>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</si>
  <si>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</si>
  <si>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</si>
  <si>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</si>
  <si>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</si>
  <si>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</si>
  <si>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</si>
  <si>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</si>
  <si>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</si>
  <si>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</si>
  <si>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</si>
  <si>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</si>
  <si>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</si>
  <si>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</si>
  <si>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</si>
  <si>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</si>
  <si>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</si>
  <si>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</si>
  <si>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</si>
  <si>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</si>
  <si>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</si>
  <si>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</si>
  <si>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</si>
  <si>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</si>
  <si>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</si>
  <si>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</si>
  <si>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</si>
  <si>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</si>
  <si>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</si>
  <si>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</si>
  <si>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</si>
  <si>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</si>
  <si>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</si>
  <si>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</si>
  <si>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</si>
  <si>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</si>
  <si>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</si>
  <si>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</si>
  <si>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</si>
  <si>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</si>
  <si>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</si>
  <si>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</si>
  <si>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</si>
  <si>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</si>
  <si>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</si>
  <si>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</si>
  <si>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</si>
  <si>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</si>
  <si>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</si>
  <si>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</si>
  <si>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</si>
  <si>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</si>
  <si>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</si>
  <si>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</si>
  <si>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</si>
  <si>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</si>
  <si>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</si>
  <si>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</si>
  <si>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</si>
  <si>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</si>
  <si>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</si>
  <si>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</si>
  <si>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</si>
  <si>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</si>
  <si>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</si>
  <si>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</si>
  <si>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</si>
  <si>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</si>
  <si>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</si>
  <si>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</si>
  <si>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</si>
  <si>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</si>
  <si>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</si>
  <si>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</si>
  <si>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</si>
  <si>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</si>
  <si>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</si>
  <si>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</si>
  <si>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</si>
  <si>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</si>
  <si>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</si>
  <si>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</si>
  <si>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</si>
  <si>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</si>
  <si>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</si>
  <si>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</si>
  <si>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</si>
  <si>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</si>
  <si>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</si>
  <si>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</si>
  <si>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</si>
  <si>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</si>
  <si>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</si>
  <si>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</si>
  <si>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</si>
  <si>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</si>
  <si>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</si>
  <si>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</si>
  <si>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</si>
  <si>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</si>
  <si>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</si>
  <si>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</si>
  <si>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</si>
  <si>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</si>
  <si>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</si>
  <si>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</si>
  <si>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</si>
  <si>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</si>
  <si>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</si>
  <si>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</si>
  <si>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</si>
  <si>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</si>
  <si>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</si>
  <si>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</si>
  <si>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</si>
  <si>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</si>
  <si>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</si>
  <si>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</si>
  <si>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</si>
  <si>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</si>
  <si>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</si>
  <si>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</si>
  <si>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</si>
  <si>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</si>
  <si>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</si>
  <si>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</si>
  <si>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</si>
  <si>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</si>
  <si>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</si>
  <si>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</si>
  <si>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</si>
  <si>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</si>
  <si>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</si>
  <si>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</si>
  <si>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</si>
  <si>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</si>
  <si>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</si>
  <si>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</si>
  <si>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</si>
  <si>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</si>
  <si>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</si>
  <si>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</si>
  <si>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</si>
  <si>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</si>
  <si>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</si>
  <si>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</si>
  <si>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</si>
  <si>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</si>
  <si>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</si>
  <si>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</si>
  <si>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</si>
  <si>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</si>
  <si>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</si>
  <si>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</si>
  <si>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</si>
  <si>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</si>
  <si>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</si>
  <si>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</si>
  <si>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</si>
  <si>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</si>
  <si>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</si>
  <si>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</si>
  <si>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</si>
  <si>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</si>
  <si>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</si>
  <si>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</si>
  <si>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</si>
  <si>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</si>
  <si>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</si>
  <si>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</si>
  <si>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</si>
  <si>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</si>
  <si>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</si>
  <si>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</si>
  <si>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</si>
  <si>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</si>
  <si>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</si>
  <si>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</si>
  <si>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</si>
  <si>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</si>
  <si>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</si>
  <si>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</si>
  <si>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</si>
  <si>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</si>
  <si>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</si>
  <si>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</si>
  <si>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</si>
  <si>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</si>
  <si>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</si>
  <si>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</si>
  <si>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</si>
  <si>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</si>
  <si>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</si>
  <si>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</si>
  <si>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</si>
  <si>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</si>
  <si>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</si>
  <si>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</si>
  <si>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</si>
  <si>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</si>
  <si>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</si>
  <si>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</si>
  <si>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</si>
  <si>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</si>
  <si>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</si>
  <si>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</si>
  <si>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</si>
  <si>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</si>
  <si>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</si>
  <si>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</si>
  <si>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</si>
  <si>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</si>
  <si>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</si>
  <si>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</si>
  <si>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</si>
  <si>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</si>
  <si>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</si>
  <si>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</si>
  <si>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</si>
  <si>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</si>
  <si>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</si>
  <si>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</si>
  <si>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</si>
  <si>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</si>
  <si>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</si>
  <si>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</si>
  <si>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</si>
  <si>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</si>
  <si>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</si>
  <si>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</si>
  <si>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</si>
  <si>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</si>
  <si>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</si>
  <si>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</si>
  <si>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</si>
  <si>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</si>
  <si>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</si>
  <si>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</si>
  <si>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</si>
  <si>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</si>
  <si>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</si>
  <si>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</si>
  <si>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</si>
  <si>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</si>
  <si>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</si>
  <si>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</si>
  <si>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</si>
  <si>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</si>
  <si>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</si>
  <si>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</si>
  <si>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</si>
  <si>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</si>
  <si>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</si>
  <si>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</si>
  <si>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</si>
  <si>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</si>
  <si>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</si>
  <si>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</si>
  <si>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</si>
  <si>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</si>
  <si>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</si>
  <si>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</si>
  <si>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</si>
  <si>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</si>
  <si>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</si>
  <si>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</si>
  <si>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</si>
  <si>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</si>
  <si>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</si>
  <si>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</si>
  <si>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</si>
  <si>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</si>
  <si>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</si>
  <si>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</si>
  <si>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</si>
  <si>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</si>
  <si>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</si>
  <si>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</si>
  <si>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</si>
  <si>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</si>
  <si>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</si>
  <si>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</si>
  <si>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</si>
  <si>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</si>
  <si>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</si>
  <si>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</si>
  <si>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</si>
  <si>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</si>
  <si>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</si>
  <si>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</si>
  <si>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</si>
  <si>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</si>
  <si>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</si>
  <si>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</si>
  <si>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</si>
  <si>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</si>
  <si>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</si>
  <si>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</si>
  <si>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</si>
  <si>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</si>
  <si>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</si>
  <si>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</si>
  <si>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</si>
  <si>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</si>
  <si>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</si>
  <si>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</si>
  <si>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</si>
  <si>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</si>
  <si>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</si>
  <si>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</si>
  <si>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</si>
  <si>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</si>
  <si>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</si>
  <si>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</si>
  <si>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</si>
  <si>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</si>
  <si>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</si>
  <si>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</si>
  <si>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</si>
  <si>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</si>
  <si>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</si>
  <si>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</si>
  <si>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</si>
  <si>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</si>
  <si>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</si>
  <si>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</si>
  <si>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</si>
  <si>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</si>
  <si>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</si>
  <si>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</si>
  <si>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</si>
  <si>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</si>
  <si>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</si>
  <si>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</si>
  <si>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</si>
  <si>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</si>
  <si>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</si>
  <si>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</si>
  <si>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</si>
  <si>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</si>
  <si>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</si>
  <si>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</si>
  <si>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</si>
  <si>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</si>
  <si>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</si>
  <si>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</si>
  <si>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</si>
  <si>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</si>
  <si>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</si>
  <si>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</si>
  <si>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</si>
  <si>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</si>
  <si>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</si>
  <si>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</si>
  <si>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</si>
  <si>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</si>
  <si>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</si>
  <si>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</si>
  <si>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</si>
  <si>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</si>
  <si>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</si>
  <si>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</si>
  <si>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</si>
  <si>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</si>
  <si>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</si>
  <si>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</si>
  <si>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</si>
  <si>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</si>
  <si>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</si>
  <si>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</si>
  <si>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</si>
  <si>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</si>
  <si>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</si>
  <si>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</si>
  <si>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</si>
  <si>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</si>
  <si>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</si>
  <si>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</si>
  <si>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</si>
  <si>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</si>
  <si>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</si>
  <si>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</si>
  <si>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</si>
  <si>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</si>
  <si>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</si>
  <si>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</si>
  <si>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</si>
  <si>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</si>
  <si>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</si>
  <si>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</si>
  <si>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</si>
  <si>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</si>
  <si>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</si>
  <si>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</si>
  <si>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</si>
  <si>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</si>
  <si>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</si>
  <si>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</si>
  <si>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</si>
  <si>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</si>
  <si>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</si>
  <si>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</si>
  <si>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</si>
  <si>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</si>
  <si>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</si>
  <si>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</si>
  <si>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</si>
  <si>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</si>
  <si>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</si>
  <si>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</si>
  <si>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</si>
  <si>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</si>
  <si>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</si>
  <si>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</si>
  <si>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</si>
  <si>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</si>
  <si>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</si>
  <si>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</si>
  <si>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</si>
  <si>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</si>
  <si>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</si>
  <si>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</si>
  <si>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</si>
  <si>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</si>
  <si>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</si>
  <si>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</si>
  <si>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</si>
  <si>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</si>
  <si>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</si>
  <si>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</si>
  <si>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</si>
  <si>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</si>
  <si>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</si>
  <si>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</si>
  <si>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</si>
  <si>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</si>
  <si>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</si>
  <si>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</si>
  <si>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</si>
  <si>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</si>
  <si>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</si>
  <si>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</si>
  <si>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</si>
  <si>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</si>
  <si>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</si>
  <si>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</si>
  <si>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</si>
  <si>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</si>
  <si>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</si>
  <si>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</si>
  <si>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</si>
  <si>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</si>
  <si>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</si>
  <si>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</si>
  <si>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</si>
  <si>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</si>
  <si>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</si>
  <si>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</si>
  <si>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</si>
  <si>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</si>
  <si>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</si>
  <si>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</si>
  <si>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</si>
  <si>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</si>
  <si>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</si>
  <si>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</si>
  <si>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</si>
  <si>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</si>
  <si>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</si>
  <si>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</si>
  <si>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</si>
  <si>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</si>
  <si>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</si>
  <si>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</si>
  <si>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</si>
  <si>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</si>
  <si>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</si>
  <si>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</si>
  <si>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</si>
  <si>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</si>
  <si>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</si>
  <si>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</si>
  <si>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</si>
  <si>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</si>
  <si>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</si>
  <si>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</si>
  <si>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</si>
  <si>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</si>
  <si>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</si>
  <si>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</si>
  <si>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</si>
  <si>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</si>
  <si>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</si>
  <si>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</si>
  <si>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</si>
  <si>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</si>
  <si>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</si>
  <si>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</si>
  <si>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</si>
  <si>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</si>
  <si>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</si>
  <si>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</si>
  <si>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</si>
  <si>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</si>
  <si>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</si>
  <si>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</si>
  <si>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</si>
  <si>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</si>
  <si>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</si>
  <si>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</si>
  <si>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</si>
  <si>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</si>
  <si>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</si>
  <si>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</si>
  <si>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</si>
  <si>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</si>
  <si>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</si>
  <si>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</si>
  <si>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</si>
  <si>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</si>
  <si>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</si>
  <si>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</si>
  <si>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</si>
  <si>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</si>
  <si>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</si>
  <si>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</si>
  <si>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</si>
  <si>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</si>
  <si>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</si>
  <si>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</si>
  <si>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</si>
  <si>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</si>
  <si>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</si>
  <si>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</si>
  <si>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</si>
  <si>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</si>
  <si>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</si>
  <si>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</si>
  <si>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</si>
  <si>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</si>
  <si>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</si>
  <si>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</si>
  <si>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</si>
  <si>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</si>
  <si>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</si>
  <si>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</si>
  <si>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</si>
  <si>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</si>
  <si>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</si>
  <si>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</si>
  <si>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</si>
  <si>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</si>
  <si>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</si>
  <si>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</si>
  <si>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</si>
  <si>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</si>
  <si>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</si>
  <si>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</si>
  <si>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</si>
  <si>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</si>
  <si>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</si>
  <si>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</si>
  <si>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</si>
  <si>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</si>
  <si>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</si>
  <si>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</si>
  <si>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</si>
  <si>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</si>
  <si>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</si>
  <si>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</si>
  <si>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</si>
  <si>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</si>
  <si>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</si>
  <si>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</si>
  <si>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</si>
  <si>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</si>
  <si>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</si>
  <si>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</si>
  <si>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</si>
  <si>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</si>
  <si>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</si>
  <si>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</si>
  <si>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</si>
  <si>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</si>
  <si>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</si>
  <si>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</si>
  <si>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</si>
  <si>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</si>
  <si>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</si>
  <si>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</si>
  <si>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</si>
  <si>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</si>
  <si>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</si>
  <si>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</si>
  <si>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</si>
  <si>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</si>
  <si>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</si>
  <si>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</si>
  <si>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</si>
  <si>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</si>
  <si>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</si>
  <si>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</si>
  <si>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</si>
  <si>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</si>
  <si>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</si>
  <si>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</si>
  <si>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</si>
  <si>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</si>
  <si>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</si>
  <si>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</si>
  <si>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</si>
  <si>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</si>
  <si>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</si>
  <si>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</si>
  <si>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</si>
  <si>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</si>
  <si>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</si>
  <si>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</si>
  <si>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</si>
  <si>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</si>
  <si>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</si>
  <si>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</si>
  <si>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</si>
  <si>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</si>
  <si>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</si>
  <si>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</si>
  <si>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</si>
  <si>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</si>
  <si>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</si>
  <si>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</si>
  <si>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</si>
  <si>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</si>
  <si>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</si>
  <si>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</si>
  <si>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</si>
  <si>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</si>
  <si>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</si>
  <si>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</si>
  <si>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</si>
  <si>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</si>
  <si>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</si>
  <si>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</si>
  <si>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</si>
  <si>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</si>
  <si>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</si>
  <si>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</si>
  <si>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</si>
  <si>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</si>
  <si>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</si>
  <si>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</si>
  <si>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</si>
  <si>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</si>
  <si>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</si>
  <si>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</si>
  <si>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</si>
  <si>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</si>
  <si>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</si>
  <si>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</si>
  <si>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</si>
  <si>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</si>
  <si>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</si>
  <si>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</si>
  <si>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</si>
  <si>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</si>
  <si>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</si>
  <si>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</si>
  <si>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</si>
  <si>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</si>
  <si>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</si>
  <si>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</si>
  <si>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</si>
  <si>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</si>
  <si>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</si>
  <si>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</si>
  <si>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</si>
  <si>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</si>
  <si>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</si>
  <si>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</si>
  <si>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</si>
  <si>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</si>
  <si>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</si>
  <si>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</si>
  <si>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</si>
  <si>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</si>
  <si>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</si>
  <si>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</si>
  <si>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</si>
  <si>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</si>
  <si>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</si>
  <si>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</si>
  <si>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</si>
  <si>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</si>
  <si>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</si>
  <si>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</si>
  <si>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</si>
  <si>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</si>
  <si>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</si>
  <si>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</si>
  <si>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</si>
  <si>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</si>
  <si>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</si>
  <si>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</si>
  <si>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</si>
  <si>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</si>
  <si>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</si>
  <si>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</si>
  <si>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</si>
  <si>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</si>
  <si>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</si>
  <si>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</si>
  <si>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</si>
  <si>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</si>
  <si>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</si>
  <si>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</si>
  <si>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</si>
  <si>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</si>
  <si>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</si>
  <si>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</si>
  <si>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</si>
  <si>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</si>
  <si>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</si>
  <si>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</si>
  <si>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</si>
  <si>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</si>
  <si>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</si>
  <si>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</si>
  <si>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</si>
  <si>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</si>
  <si>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</si>
  <si>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</si>
  <si>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</si>
  <si>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</si>
  <si>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</si>
  <si>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</si>
  <si>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</si>
  <si>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</si>
  <si>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</si>
  <si>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</si>
  <si>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</si>
  <si>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</si>
  <si>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</si>
  <si>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</si>
  <si>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</si>
  <si>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</si>
  <si>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</si>
  <si>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</si>
  <si>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</si>
  <si>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</si>
  <si>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</si>
  <si>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</si>
  <si>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</si>
  <si>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</si>
  <si>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</si>
  <si>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</si>
  <si>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</si>
  <si>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</si>
  <si>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</si>
  <si>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</si>
  <si>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</si>
  <si>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</si>
  <si>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</si>
  <si>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</si>
  <si>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</si>
  <si>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</si>
  <si>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</si>
  <si>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</si>
  <si>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</si>
  <si>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</si>
  <si>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</si>
  <si>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</si>
  <si>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</si>
  <si>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</si>
  <si>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</si>
  <si>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</si>
  <si>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</si>
  <si>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</si>
  <si>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</si>
  <si>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</si>
  <si>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</si>
  <si>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</si>
  <si>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</si>
  <si>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</si>
  <si>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</si>
  <si>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</si>
  <si>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</si>
  <si>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</si>
  <si>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</si>
  <si>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</si>
  <si>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</si>
  <si>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</si>
  <si>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</si>
  <si>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</si>
  <si>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</si>
  <si>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</si>
  <si>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</si>
  <si>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</si>
  <si>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</si>
  <si>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</si>
  <si>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</si>
  <si>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</si>
  <si>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</si>
  <si>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</si>
  <si>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</si>
  <si>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</si>
  <si>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</si>
  <si>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</si>
  <si>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</si>
  <si>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</si>
  <si>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</si>
  <si>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</si>
  <si>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</si>
  <si>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</si>
  <si>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</si>
  <si>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</si>
  <si>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</si>
  <si>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</si>
  <si>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</si>
  <si>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</si>
  <si>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</si>
  <si>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</si>
  <si>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</si>
  <si>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</si>
  <si>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</si>
  <si>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</si>
  <si>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</si>
  <si>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</si>
  <si>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</si>
  <si>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</si>
  <si>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</si>
  <si>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</si>
  <si>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</si>
  <si>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</si>
  <si>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</si>
  <si>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</si>
  <si>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</si>
  <si>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</si>
  <si>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</si>
  <si>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</si>
  <si>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</si>
  <si>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</si>
  <si>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</si>
  <si>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</si>
  <si>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</si>
  <si>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</si>
  <si>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</si>
  <si>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</si>
  <si>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</si>
  <si>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</si>
  <si>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</si>
  <si>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</si>
  <si>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</si>
  <si>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</si>
  <si>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</si>
  <si>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</si>
  <si>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</si>
  <si>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</si>
  <si>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</si>
  <si>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</si>
  <si>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</si>
  <si>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</si>
  <si>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</si>
  <si>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</si>
  <si>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</si>
  <si>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</si>
  <si>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</si>
  <si>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</si>
  <si>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</si>
  <si>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</si>
  <si>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</si>
  <si>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</si>
  <si>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</si>
  <si>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</si>
  <si>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</si>
  <si>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</si>
  <si>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</si>
  <si>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</si>
  <si>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</si>
  <si>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</si>
  <si>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</si>
  <si>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</si>
  <si>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</si>
  <si>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</si>
  <si>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</si>
  <si>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</si>
  <si>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</si>
  <si>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</si>
  <si>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</si>
  <si>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</si>
  <si>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</si>
  <si>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</si>
  <si>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</si>
  <si>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</si>
  <si>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</si>
  <si>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</si>
  <si>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</si>
  <si>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</si>
  <si>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</si>
  <si>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</si>
  <si>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</si>
  <si>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</si>
  <si>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</si>
  <si>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</si>
  <si>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</si>
  <si>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</si>
  <si>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</si>
  <si>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</si>
  <si>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</si>
  <si>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</si>
  <si>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</si>
  <si>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</si>
  <si>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</si>
  <si>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</si>
  <si>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</si>
  <si>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</si>
  <si>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</si>
  <si>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</si>
  <si>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</si>
  <si>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</si>
  <si>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</si>
  <si>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</si>
  <si>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</si>
  <si>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</si>
  <si>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</si>
  <si>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</si>
  <si>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</si>
  <si>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</si>
  <si>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</si>
  <si>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</si>
  <si>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</si>
  <si>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</si>
  <si>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</si>
  <si>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</si>
  <si>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</si>
  <si>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</si>
  <si>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</si>
  <si>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</si>
  <si>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</si>
  <si>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</si>
  <si>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</si>
  <si>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</si>
  <si>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</si>
  <si>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</si>
  <si>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</si>
  <si>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</si>
  <si>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</si>
  <si>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</si>
  <si>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</si>
  <si>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</si>
  <si>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</si>
  <si>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</si>
  <si>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</si>
  <si>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</si>
  <si>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</si>
  <si>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</si>
  <si>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</si>
  <si>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</si>
  <si>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</si>
  <si>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</si>
  <si>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</si>
  <si>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</si>
  <si>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</si>
  <si>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</si>
  <si>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</si>
  <si>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</si>
  <si>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</si>
  <si>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</si>
  <si>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</si>
  <si>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</si>
  <si>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</si>
  <si>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</si>
  <si>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</si>
  <si>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</si>
  <si>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</si>
  <si>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</si>
  <si>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</si>
  <si>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</si>
  <si>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</si>
  <si>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</si>
  <si>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</si>
  <si>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</si>
  <si>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</si>
  <si>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</si>
  <si>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</si>
  <si>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</si>
  <si>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</si>
  <si>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</si>
  <si>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</si>
  <si>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</si>
  <si>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</si>
  <si>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</si>
  <si>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</si>
  <si>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</si>
  <si>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</si>
  <si>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</si>
  <si>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</si>
  <si>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</si>
  <si>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</si>
  <si>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</si>
  <si>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</si>
  <si>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</si>
  <si>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</si>
  <si>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</si>
  <si>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</si>
  <si>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</si>
  <si>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</si>
  <si>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</si>
  <si>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</si>
  <si>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</si>
  <si>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</si>
  <si>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</si>
  <si>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</si>
  <si>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</si>
  <si>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</si>
  <si>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</si>
  <si>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</si>
  <si>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</si>
  <si>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</si>
  <si>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</si>
  <si>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</si>
  <si>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</si>
  <si>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</si>
  <si>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</si>
  <si>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</si>
  <si>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</si>
  <si>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</si>
  <si>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</si>
  <si>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</si>
  <si>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</si>
  <si>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</si>
  <si>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</si>
  <si>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</si>
  <si>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</si>
  <si>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</si>
  <si>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</si>
  <si>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</si>
  <si>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</si>
  <si>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</si>
  <si>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</si>
  <si>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</si>
  <si>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</si>
  <si>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</si>
  <si>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</si>
  <si>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</si>
  <si>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</si>
  <si>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</si>
  <si>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</si>
  <si>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</si>
  <si>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</si>
  <si>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</si>
  <si>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</si>
  <si>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</si>
  <si>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</si>
  <si>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</si>
  <si>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</si>
  <si>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</si>
  <si>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</si>
  <si>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</si>
  <si>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</si>
  <si>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</si>
  <si>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</si>
  <si>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</si>
  <si>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</si>
  <si>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</si>
  <si>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</si>
  <si>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</si>
  <si>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</si>
  <si>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</si>
  <si>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</si>
  <si>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</si>
  <si>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</si>
  <si>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</si>
  <si>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</si>
  <si>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</si>
  <si>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</si>
  <si>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</si>
  <si>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</si>
  <si>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</si>
  <si>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</si>
  <si>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</si>
  <si>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</si>
  <si>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</si>
  <si>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</si>
  <si>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</si>
  <si>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</si>
  <si>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</si>
  <si>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</si>
  <si>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</si>
  <si>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</si>
  <si>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</si>
  <si>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</si>
  <si>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</si>
  <si>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</si>
  <si>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</si>
  <si>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</si>
  <si>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</si>
  <si>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</si>
  <si>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</si>
  <si>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</si>
  <si>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</si>
  <si>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</si>
  <si>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</si>
  <si>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</si>
  <si>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</si>
  <si>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</si>
  <si>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</si>
  <si>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</si>
  <si>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</si>
  <si>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</si>
  <si>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</si>
  <si>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</si>
  <si>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</si>
  <si>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</si>
  <si>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</si>
  <si>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</si>
  <si>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</si>
  <si>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</si>
  <si>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</si>
  <si>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</si>
  <si>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</si>
  <si>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</si>
  <si>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</si>
  <si>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</si>
  <si>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</si>
  <si>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</si>
  <si>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</si>
  <si>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</si>
  <si>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</si>
  <si>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</si>
  <si>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</si>
  <si>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</si>
  <si>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</si>
  <si>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</si>
  <si>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</si>
  <si>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</si>
  <si>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</si>
  <si>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</si>
  <si>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</si>
  <si>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</si>
  <si>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</si>
  <si>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</si>
  <si>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</si>
  <si>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</si>
  <si>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</si>
  <si>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</si>
  <si>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</si>
  <si>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</si>
  <si>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</si>
  <si>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</si>
  <si>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</si>
  <si>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</si>
  <si>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</si>
  <si>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</si>
  <si>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</si>
  <si>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</si>
  <si>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</si>
  <si>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</si>
  <si>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</si>
  <si>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</si>
  <si>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</si>
  <si>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</si>
  <si>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</si>
  <si>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</si>
  <si>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</si>
  <si>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</si>
  <si>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</si>
  <si>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</si>
  <si>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</si>
  <si>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</si>
  <si>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</si>
  <si>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</si>
  <si>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</si>
  <si>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</si>
  <si>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</si>
  <si>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</si>
  <si>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</si>
  <si>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</si>
  <si>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</si>
  <si>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</si>
  <si>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</si>
  <si>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</si>
  <si>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</si>
  <si>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</si>
  <si>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</si>
  <si>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</si>
  <si>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</si>
  <si>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</si>
  <si>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</si>
  <si>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</si>
  <si>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</si>
  <si>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</si>
  <si>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</si>
  <si>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</si>
  <si>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</si>
  <si>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</si>
  <si>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</si>
  <si>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</si>
  <si>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</si>
  <si>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</si>
  <si>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</si>
  <si>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</si>
  <si>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</si>
  <si>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</si>
  <si>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</si>
  <si>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</si>
  <si>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</si>
  <si>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</si>
  <si>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</si>
  <si>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</si>
  <si>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</si>
  <si>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</si>
  <si>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</si>
  <si>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</si>
  <si>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</si>
  <si>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</si>
  <si>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</si>
  <si>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</si>
  <si>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</si>
  <si>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</si>
  <si>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</si>
  <si>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</si>
  <si>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</si>
  <si>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</si>
  <si>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</si>
  <si>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</si>
  <si>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</si>
  <si>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</si>
  <si>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</si>
  <si>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</si>
  <si>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</si>
  <si>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</si>
  <si>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</si>
  <si>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</si>
  <si>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</si>
  <si>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</si>
  <si>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</si>
  <si>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</si>
  <si>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</si>
  <si>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</si>
  <si>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</si>
  <si>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</si>
  <si>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</si>
  <si>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</si>
  <si>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</si>
  <si>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</si>
  <si>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</si>
  <si>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</si>
  <si>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</si>
  <si>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</si>
  <si>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</si>
  <si>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</si>
  <si>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</si>
  <si>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</si>
  <si>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</si>
  <si>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</si>
  <si>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</si>
  <si>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</si>
  <si>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</si>
  <si>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</si>
  <si>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</si>
  <si>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</si>
  <si>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</si>
  <si>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</si>
  <si>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</si>
  <si>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</si>
  <si>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</si>
  <si>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</si>
  <si>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</si>
  <si>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</si>
  <si>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</si>
  <si>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</si>
  <si>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</si>
  <si>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</si>
  <si>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</si>
  <si>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</si>
  <si>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</si>
  <si>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</si>
  <si>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</si>
  <si>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</si>
  <si>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</si>
  <si>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</si>
  <si>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</si>
  <si>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</si>
  <si>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</si>
  <si>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</si>
  <si>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</si>
  <si>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</si>
  <si>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</si>
  <si>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</si>
  <si>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</si>
  <si>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</si>
  <si>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</si>
  <si>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</si>
  <si>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</si>
  <si>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</si>
  <si>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</si>
  <si>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</si>
  <si>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</si>
  <si>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</si>
  <si>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</si>
  <si>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</si>
  <si>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</si>
  <si>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</si>
  <si>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</si>
  <si>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</si>
  <si>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</si>
  <si>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</si>
  <si>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</si>
  <si>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</si>
  <si>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</si>
  <si>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</si>
  <si>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</si>
  <si>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</si>
  <si>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</si>
  <si>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</si>
  <si>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</si>
  <si>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</si>
  <si>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</si>
  <si>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</si>
  <si>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</si>
  <si>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</si>
  <si>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</si>
  <si>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</si>
  <si>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</si>
  <si>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</si>
  <si>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</si>
  <si>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</si>
  <si>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</si>
  <si>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</si>
  <si>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</si>
  <si>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</si>
  <si>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</si>
  <si>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</si>
  <si>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</si>
  <si>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</si>
  <si>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</si>
  <si>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</si>
  <si>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</si>
  <si>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</si>
  <si>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</si>
  <si>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</si>
  <si>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</si>
  <si>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</si>
  <si>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</si>
  <si>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</si>
  <si>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</si>
  <si>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</si>
  <si>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</si>
  <si>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</si>
  <si>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</si>
  <si>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</si>
  <si>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</si>
  <si>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</si>
  <si>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</si>
  <si>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</si>
  <si>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</si>
  <si>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</si>
  <si>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</si>
  <si>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</si>
  <si>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</si>
  <si>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</si>
  <si>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</si>
  <si>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</si>
  <si>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</si>
  <si>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</si>
  <si>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</si>
  <si>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</si>
  <si>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</si>
  <si>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</si>
  <si>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</si>
  <si>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</si>
  <si>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</si>
  <si>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</si>
  <si>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</si>
  <si>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</si>
  <si>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</si>
  <si>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</si>
  <si>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</si>
  <si>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</si>
  <si>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</si>
  <si>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</si>
  <si>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</si>
  <si>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</si>
  <si>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</si>
  <si>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</si>
  <si>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</si>
  <si>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</si>
  <si>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</si>
  <si>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</si>
  <si>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</si>
  <si>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</si>
  <si>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</si>
  <si>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</si>
  <si>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</si>
  <si>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</si>
  <si>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</si>
  <si>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</si>
  <si>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</si>
  <si>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</si>
  <si>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</si>
  <si>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</si>
  <si>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</si>
  <si>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</si>
  <si>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</si>
  <si>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</si>
  <si>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</si>
  <si>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</si>
  <si>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</si>
  <si>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</si>
  <si>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</si>
  <si>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</si>
  <si>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</si>
  <si>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</si>
  <si>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</si>
  <si>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</si>
  <si>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</si>
  <si>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</si>
  <si>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</si>
  <si>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</si>
  <si>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</si>
  <si>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</si>
  <si>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</si>
  <si>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</si>
  <si>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</si>
  <si>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</si>
  <si>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</si>
  <si>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</si>
  <si>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</si>
  <si>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</si>
  <si>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</si>
  <si>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</si>
  <si>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</si>
  <si>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</si>
  <si>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</si>
  <si>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</si>
  <si>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</si>
  <si>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</si>
  <si>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</si>
  <si>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</si>
  <si>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</si>
  <si>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</si>
  <si>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</si>
  <si>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</si>
  <si>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</si>
  <si>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</si>
  <si>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</si>
  <si>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</si>
  <si>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</si>
  <si>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</si>
  <si>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</si>
  <si>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</si>
  <si>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</si>
  <si>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</si>
  <si>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</si>
  <si>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</si>
  <si>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</si>
  <si>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</si>
  <si>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</si>
  <si>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</si>
  <si>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</si>
  <si>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</si>
  <si>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</si>
  <si>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</si>
  <si>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</si>
  <si>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</si>
  <si>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</si>
  <si>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</si>
  <si>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</si>
  <si>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</si>
  <si>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</si>
  <si>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</si>
  <si>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</si>
  <si>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</si>
  <si>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</si>
  <si>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</si>
  <si>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</si>
  <si>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</si>
  <si>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</si>
  <si>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</si>
  <si>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</si>
  <si>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</si>
  <si>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</si>
  <si>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</si>
  <si>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</si>
  <si>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</si>
  <si>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</si>
  <si>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</si>
  <si>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</si>
  <si>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</si>
  <si>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</si>
  <si>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</si>
  <si>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</si>
  <si>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</si>
  <si>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</si>
  <si>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</si>
  <si>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</si>
  <si>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</si>
  <si>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</si>
  <si>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</si>
  <si>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</si>
  <si>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</si>
  <si>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</si>
  <si>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</si>
  <si>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</si>
  <si>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</si>
  <si>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</si>
  <si>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</si>
  <si>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</si>
  <si>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</si>
  <si>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</si>
  <si>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</si>
  <si>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</si>
  <si>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</si>
  <si>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</si>
  <si>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</si>
  <si>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</si>
  <si>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</si>
  <si>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</si>
  <si>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</si>
  <si>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</si>
  <si>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</si>
  <si>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</si>
  <si>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</si>
  <si>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</si>
  <si>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</si>
  <si>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</si>
  <si>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</si>
  <si>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</si>
  <si>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</si>
  <si>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</si>
  <si>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</si>
  <si>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</si>
  <si>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</si>
  <si>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</si>
  <si>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</si>
  <si>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</si>
  <si>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</si>
  <si>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</si>
  <si>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</si>
  <si>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</si>
  <si>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</si>
  <si>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</si>
  <si>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</si>
  <si>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</si>
  <si>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</si>
  <si>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</si>
  <si>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</si>
  <si>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</si>
  <si>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</si>
  <si>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</si>
  <si>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</si>
  <si>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</si>
  <si>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</si>
  <si>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</si>
  <si>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</si>
  <si>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</si>
  <si>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</si>
  <si>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</si>
  <si>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</si>
  <si>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</si>
  <si>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</si>
  <si>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</si>
  <si>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</si>
  <si>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</si>
  <si>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</si>
  <si>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</si>
  <si>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</si>
  <si>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</si>
  <si>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</si>
  <si>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</si>
  <si>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</si>
  <si>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</si>
  <si>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</si>
  <si>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</si>
  <si>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</si>
  <si>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</si>
  <si>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</si>
  <si>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</si>
  <si>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</si>
  <si>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</si>
  <si>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</si>
  <si>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</si>
  <si>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</si>
  <si>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</si>
  <si>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</si>
  <si>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</si>
  <si>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</si>
  <si>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</si>
  <si>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</si>
  <si>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</si>
  <si>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</si>
  <si>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</si>
  <si>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</si>
  <si>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</si>
  <si>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</si>
  <si>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</si>
  <si>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</si>
  <si>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</si>
  <si>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</si>
  <si>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</si>
  <si>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</si>
  <si>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</si>
  <si>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</si>
  <si>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</si>
  <si>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</si>
  <si>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</si>
  <si>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</si>
  <si>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</si>
  <si>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</si>
  <si>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</si>
  <si>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</si>
  <si>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</si>
  <si>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</si>
  <si>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</si>
  <si>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</si>
  <si>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</si>
  <si>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</si>
  <si>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</si>
  <si>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</si>
  <si>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</si>
  <si>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</si>
  <si>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</si>
  <si>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</si>
  <si>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</si>
  <si>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</si>
  <si>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</si>
  <si>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</si>
  <si>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</si>
  <si>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</si>
  <si>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</si>
  <si>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</si>
  <si>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</si>
  <si>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</si>
  <si>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</si>
  <si>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</si>
  <si>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</si>
  <si>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</si>
  <si>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</si>
  <si>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</si>
  <si>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</si>
  <si>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</si>
  <si>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</si>
  <si>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</si>
  <si>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</si>
  <si>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</si>
  <si>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</si>
  <si>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</si>
  <si>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</si>
  <si>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</si>
  <si>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</si>
  <si>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</si>
  <si>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</si>
  <si>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</si>
  <si>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</si>
  <si>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</si>
  <si>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</si>
  <si>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</si>
  <si>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</si>
  <si>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</si>
  <si>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</si>
  <si>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</si>
  <si>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</si>
  <si>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</si>
  <si>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</si>
  <si>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</si>
  <si>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</si>
  <si>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</si>
  <si>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</si>
  <si>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</si>
  <si>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</si>
  <si>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</si>
  <si>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</si>
  <si>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</si>
  <si>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</si>
  <si>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</si>
  <si>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</si>
  <si>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</si>
  <si>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</si>
  <si>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</si>
  <si>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</si>
  <si>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</si>
  <si>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</si>
  <si>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</si>
  <si>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</si>
  <si>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</si>
  <si>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</si>
  <si>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</si>
  <si>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</si>
  <si>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</si>
  <si>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</si>
  <si>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</si>
  <si>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</si>
  <si>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</si>
  <si>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</si>
  <si>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</si>
  <si>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</si>
  <si>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</si>
  <si>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</si>
  <si>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</si>
  <si>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</si>
  <si>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</si>
  <si>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</si>
  <si>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</si>
  <si>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</si>
  <si>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</si>
  <si>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</si>
  <si>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</si>
  <si>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</si>
  <si>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</si>
  <si>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</si>
  <si>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</si>
  <si>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</si>
  <si>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</si>
  <si>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</si>
  <si>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</si>
  <si>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</si>
  <si>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</si>
  <si>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</si>
  <si>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</si>
  <si>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</si>
  <si>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</si>
  <si>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</si>
  <si>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</si>
  <si>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</si>
  <si>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</si>
  <si>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</si>
  <si>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</si>
  <si>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</si>
  <si>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</si>
  <si>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</si>
  <si>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</si>
  <si>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</si>
  <si>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</si>
  <si>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</si>
  <si>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</si>
  <si>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</si>
  <si>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</si>
  <si>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</si>
  <si>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</si>
  <si>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</si>
  <si>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</si>
  <si>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</si>
  <si>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</si>
  <si>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</si>
  <si>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</si>
  <si>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</si>
  <si>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</si>
  <si>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</si>
  <si>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</si>
  <si>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</si>
  <si>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</si>
  <si>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</si>
  <si>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</si>
  <si>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</si>
  <si>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</si>
  <si>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</si>
  <si>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</si>
  <si>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</si>
  <si>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</si>
  <si>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</si>
  <si>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</si>
  <si>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</si>
  <si>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</si>
  <si>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</si>
  <si>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</si>
  <si>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</si>
  <si>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</si>
  <si>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</si>
  <si>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</si>
  <si>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</si>
  <si>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</si>
  <si>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</si>
  <si>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</si>
  <si>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</si>
  <si>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</si>
  <si>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</si>
  <si>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</si>
  <si>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</si>
  <si>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</si>
  <si>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</si>
  <si>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</si>
  <si>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</si>
  <si>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</si>
  <si>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</si>
  <si>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</si>
  <si>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</si>
  <si>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</si>
  <si>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</si>
  <si>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</si>
  <si>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</si>
  <si>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</si>
  <si>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</si>
  <si>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</si>
  <si>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</si>
  <si>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</si>
  <si>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</si>
  <si>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</si>
  <si>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</si>
  <si>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</si>
  <si>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</si>
  <si>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</si>
  <si>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</si>
  <si>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</si>
  <si>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</si>
  <si>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</si>
  <si>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</si>
  <si>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</si>
  <si>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</si>
  <si>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</si>
  <si>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</si>
  <si>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</si>
  <si>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</si>
  <si>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</si>
  <si>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</si>
  <si>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</si>
  <si>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</si>
  <si>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</si>
  <si>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</si>
  <si>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</si>
  <si>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</si>
  <si>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</si>
  <si>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</si>
  <si>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</si>
  <si>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</si>
  <si>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</si>
  <si>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</si>
  <si>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</si>
  <si>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</si>
  <si>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</si>
  <si>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</si>
  <si>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</si>
  <si>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</si>
  <si>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</si>
  <si>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</si>
  <si>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</si>
  <si>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</si>
  <si>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</si>
  <si>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</si>
  <si>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</si>
  <si>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</si>
  <si>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</si>
  <si>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</si>
  <si>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</si>
  <si>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</si>
  <si>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</si>
  <si>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</si>
  <si>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</si>
  <si>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</si>
  <si>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</si>
  <si>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</si>
  <si>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</si>
  <si>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</si>
  <si>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</si>
  <si>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</si>
  <si>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</si>
  <si>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</si>
  <si>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</si>
  <si>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</si>
  <si>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</si>
  <si>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</si>
  <si>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</si>
  <si>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</si>
  <si>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</si>
  <si>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</si>
  <si>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</si>
  <si>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</si>
  <si>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</si>
  <si>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</si>
  <si>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</si>
  <si>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</si>
  <si>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</si>
  <si>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</si>
  <si>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</si>
  <si>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</si>
  <si>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</si>
  <si>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</si>
  <si>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</si>
  <si>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</si>
  <si>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</si>
  <si>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</si>
  <si>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</si>
  <si>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</si>
  <si>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</si>
  <si>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</si>
  <si>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</si>
  <si>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</si>
  <si>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</si>
  <si>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</si>
  <si>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</si>
  <si>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</si>
  <si>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</si>
  <si>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</si>
  <si>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</si>
  <si>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</si>
  <si>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</si>
  <si>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</si>
  <si>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</si>
  <si>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</si>
  <si>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</si>
  <si>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</si>
  <si>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</si>
  <si>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</si>
  <si>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</si>
  <si>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</si>
  <si>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</si>
  <si>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</si>
  <si>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</si>
  <si>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</si>
  <si>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</si>
  <si>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</si>
  <si>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</si>
  <si>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</si>
  <si>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</si>
  <si>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</si>
  <si>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</si>
  <si>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</si>
  <si>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</si>
  <si>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</si>
  <si>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</si>
  <si>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</si>
  <si>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</si>
  <si>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</si>
  <si>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</si>
  <si>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</si>
  <si>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</si>
  <si>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</si>
  <si>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</si>
  <si>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</si>
  <si>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</si>
  <si>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</si>
  <si>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</si>
  <si>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</si>
  <si>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</si>
  <si>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</si>
  <si>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</si>
  <si>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</si>
  <si>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</si>
  <si>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</si>
  <si>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</si>
  <si>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</si>
  <si>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</si>
  <si>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</si>
  <si>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</si>
  <si>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</si>
  <si>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</si>
  <si>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</si>
  <si>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</si>
  <si>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</si>
  <si>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</si>
  <si>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</si>
  <si>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</si>
  <si>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</si>
  <si>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</si>
  <si>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</si>
  <si>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</si>
  <si>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</si>
  <si>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</si>
  <si>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</si>
  <si>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</si>
  <si>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</si>
  <si>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</si>
  <si>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</si>
  <si>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</si>
  <si>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</si>
  <si>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</si>
  <si>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</si>
  <si>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</si>
  <si>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</si>
  <si>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</si>
  <si>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</si>
  <si>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</si>
  <si>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</si>
  <si>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</si>
  <si>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</si>
  <si>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</si>
  <si>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</si>
  <si>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</si>
  <si>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</si>
  <si>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</si>
  <si>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</si>
  <si>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</si>
  <si>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</si>
  <si>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</si>
  <si>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</si>
  <si>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</si>
  <si>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</si>
  <si>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</si>
  <si>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</si>
  <si>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</si>
  <si>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</si>
  <si>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</si>
  <si>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</si>
  <si>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</si>
  <si>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</si>
  <si>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</si>
  <si>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</si>
  <si>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</si>
  <si>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</si>
  <si>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</si>
  <si>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</si>
  <si>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</si>
  <si>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</si>
  <si>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</si>
  <si>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</si>
  <si>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</si>
  <si>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</si>
  <si>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</si>
  <si>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</si>
  <si>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</si>
  <si>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</si>
  <si>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</si>
  <si>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</si>
  <si>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</si>
  <si>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</si>
  <si>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</si>
  <si>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</si>
  <si>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</si>
  <si>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</si>
  <si>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</si>
  <si>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</si>
  <si>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</si>
  <si>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</si>
  <si>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</si>
  <si>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</si>
  <si>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</si>
  <si>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</si>
  <si>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</si>
  <si>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</si>
  <si>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</si>
  <si>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</si>
  <si>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</si>
  <si>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</si>
  <si>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</si>
  <si>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</si>
  <si>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</si>
  <si>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</si>
  <si>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</si>
  <si>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</si>
  <si>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</si>
  <si>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</si>
  <si>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</si>
  <si>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</si>
  <si>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</si>
  <si>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</si>
  <si>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</si>
  <si>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</si>
  <si>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</si>
  <si>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</si>
  <si>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</si>
  <si>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</si>
  <si>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</si>
  <si>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</si>
  <si>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</si>
  <si>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</si>
  <si>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</si>
  <si>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</si>
  <si>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</si>
  <si>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</si>
  <si>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</si>
  <si>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</si>
  <si>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</si>
  <si>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</si>
  <si>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</si>
  <si>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</si>
  <si>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</si>
  <si>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</si>
  <si>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</si>
  <si>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</si>
  <si>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</si>
  <si>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</si>
  <si>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</si>
  <si>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</si>
  <si>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</si>
  <si>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</si>
  <si>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</si>
  <si>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</si>
  <si>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</si>
  <si>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</si>
  <si>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</si>
  <si>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</si>
  <si>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</si>
  <si>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</si>
  <si>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</si>
  <si>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</si>
  <si>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</si>
  <si>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</si>
  <si>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</si>
  <si>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</si>
  <si>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</si>
  <si>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</si>
  <si>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</si>
  <si>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</si>
  <si>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</si>
  <si>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</si>
  <si>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</si>
  <si>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</si>
  <si>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</si>
  <si>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</si>
  <si>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</si>
  <si>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</si>
  <si>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</si>
  <si>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</si>
  <si>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</si>
  <si>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</si>
  <si>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</si>
  <si>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</si>
  <si>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</si>
  <si>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</si>
  <si>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</si>
  <si>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</si>
  <si>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</si>
  <si>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</si>
  <si>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</si>
  <si>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</si>
  <si>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</si>
  <si>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</si>
  <si>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</si>
  <si>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</si>
  <si>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</si>
  <si>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</si>
  <si>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</si>
  <si>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</si>
  <si>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</si>
  <si>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</si>
  <si>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</si>
  <si>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</si>
  <si>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</si>
  <si>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</si>
  <si>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</si>
  <si>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</si>
  <si>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</si>
  <si>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</si>
  <si>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</si>
  <si>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</si>
  <si>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</si>
  <si>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</si>
  <si>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</si>
  <si>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</si>
  <si>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</si>
  <si>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</si>
  <si>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</si>
  <si>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</si>
  <si>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</si>
  <si>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</si>
  <si>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</si>
  <si>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</si>
  <si>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</si>
  <si>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</si>
  <si>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</si>
  <si>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</si>
  <si>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</si>
  <si>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</si>
  <si>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</si>
  <si>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</si>
  <si>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</si>
  <si>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</si>
  <si>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</si>
  <si>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</si>
  <si>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</si>
  <si>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</si>
  <si>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</si>
  <si>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</si>
  <si>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</si>
  <si>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</si>
  <si>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</si>
  <si>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</si>
  <si>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</si>
  <si>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</si>
  <si>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</si>
  <si>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</si>
  <si>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</si>
  <si>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</si>
  <si>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</si>
  <si>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</si>
  <si>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</si>
  <si>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</si>
  <si>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</si>
  <si>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</si>
  <si>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</si>
  <si>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</si>
  <si>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</si>
  <si>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</si>
  <si>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</si>
  <si>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</si>
  <si>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</si>
  <si>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</si>
  <si>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</si>
  <si>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</si>
  <si>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</si>
  <si>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</si>
  <si>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</si>
  <si>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</si>
  <si>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</si>
  <si>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</si>
  <si>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</si>
  <si>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</si>
  <si>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</si>
  <si>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</si>
  <si>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</si>
  <si>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</si>
  <si>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</si>
  <si>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</si>
  <si>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</si>
  <si>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</si>
  <si>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</si>
  <si>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</si>
  <si>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</si>
  <si>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</si>
  <si>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</si>
  <si>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</si>
  <si>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</si>
  <si>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</si>
  <si>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</si>
  <si>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</si>
  <si>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</si>
  <si>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</si>
  <si>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</si>
  <si>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</si>
  <si>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</si>
  <si>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</si>
  <si>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</si>
  <si>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</si>
  <si>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</si>
  <si>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</si>
  <si>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</si>
  <si>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</si>
  <si>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</si>
  <si>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</si>
  <si>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</si>
  <si>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</si>
  <si>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</si>
  <si>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</si>
  <si>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</si>
  <si>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</si>
  <si>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</si>
  <si>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</si>
  <si>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</si>
  <si>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</si>
  <si>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</si>
  <si>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</si>
  <si>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</si>
  <si>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</si>
  <si>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</si>
  <si>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</si>
  <si>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</si>
  <si>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</si>
  <si>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</si>
  <si>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</si>
  <si>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</si>
  <si>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</si>
  <si>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</si>
  <si>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</si>
  <si>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</si>
  <si>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</si>
  <si>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</si>
  <si>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</si>
  <si>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</si>
  <si>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</si>
  <si>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</si>
  <si>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</si>
  <si>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</si>
  <si>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</si>
  <si>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</si>
  <si>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</si>
  <si>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</si>
  <si>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</si>
  <si>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</si>
  <si>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</si>
  <si>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</si>
  <si>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</si>
  <si>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</si>
  <si>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</si>
  <si>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</si>
  <si>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</si>
  <si>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</si>
  <si>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</si>
  <si>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</si>
  <si>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</si>
  <si>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</si>
  <si>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</si>
  <si>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</si>
  <si>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</si>
  <si>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</si>
  <si>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</si>
  <si>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</si>
  <si>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</si>
  <si>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</si>
  <si>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</si>
  <si>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</si>
  <si>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</si>
  <si>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</si>
  <si>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</si>
  <si>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</si>
  <si>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</si>
  <si>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</si>
  <si>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</si>
  <si>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</si>
  <si>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</si>
  <si>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</si>
  <si>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</si>
  <si>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</si>
  <si>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</si>
  <si>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</si>
  <si>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</si>
  <si>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</si>
  <si>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</si>
  <si>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</si>
  <si>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</si>
  <si>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</si>
  <si>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</si>
  <si>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</si>
  <si>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</si>
  <si>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</si>
  <si>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</si>
  <si>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</si>
  <si>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</si>
  <si>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</si>
  <si>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</si>
  <si>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</si>
  <si>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</si>
  <si>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</si>
  <si>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</si>
  <si>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</si>
  <si>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</si>
  <si>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</si>
  <si>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</si>
  <si>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</si>
  <si>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</si>
  <si>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</si>
  <si>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</si>
  <si>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</si>
  <si>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</si>
  <si>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</si>
  <si>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</si>
  <si>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</si>
  <si>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</si>
  <si>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</si>
  <si>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</si>
  <si>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</si>
  <si>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</si>
  <si>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</si>
  <si>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</si>
  <si>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</si>
  <si>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</si>
  <si>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</si>
  <si>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</si>
  <si>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</si>
  <si>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</si>
  <si>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</si>
  <si>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</si>
  <si>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</si>
  <si>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</si>
  <si>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</si>
  <si>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</si>
  <si>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</si>
  <si>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</si>
  <si>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</si>
  <si>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</si>
  <si>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</si>
  <si>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</si>
  <si>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</si>
  <si>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</si>
  <si>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</si>
  <si>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</si>
  <si>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</si>
  <si>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</si>
  <si>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</si>
  <si>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</si>
  <si>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</si>
  <si>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</si>
  <si>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</si>
  <si>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</si>
  <si>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</si>
  <si>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</si>
  <si>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</si>
  <si>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</si>
  <si>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</si>
  <si>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</si>
  <si>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</si>
  <si>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</si>
  <si>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</si>
  <si>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</si>
  <si>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</si>
  <si>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</si>
  <si>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</si>
  <si>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</si>
  <si>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</si>
  <si>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</si>
  <si>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</si>
  <si>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</si>
  <si>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</si>
  <si>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</si>
  <si>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</si>
  <si>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</si>
  <si>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</si>
  <si>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</si>
  <si>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</si>
  <si>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</si>
  <si>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</si>
  <si>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</si>
  <si>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</si>
  <si>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</si>
  <si>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</si>
  <si>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</si>
  <si>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</si>
  <si>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</si>
  <si>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</si>
  <si>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</si>
  <si>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</si>
  <si>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</si>
  <si>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</si>
  <si>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</si>
  <si>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</si>
  <si>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</si>
  <si>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</si>
  <si>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</si>
  <si>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</si>
  <si>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</si>
  <si>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</si>
  <si>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</si>
  <si>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</si>
  <si>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</si>
  <si>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</si>
  <si>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</si>
  <si>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</si>
  <si>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</si>
  <si>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</si>
  <si>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</si>
  <si>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</si>
  <si>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</si>
  <si>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</si>
  <si>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</si>
  <si>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</si>
  <si>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</si>
  <si>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</si>
  <si>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</si>
  <si>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</si>
  <si>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</si>
  <si>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</si>
  <si>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</si>
  <si>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</si>
  <si>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</si>
  <si>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</si>
  <si>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</si>
  <si>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</si>
  <si>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</si>
  <si>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</si>
  <si>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</si>
  <si>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</si>
  <si>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</si>
  <si>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</si>
  <si>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</si>
  <si>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</si>
  <si>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</si>
  <si>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</si>
  <si>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</si>
  <si>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</si>
  <si>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</si>
  <si>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</si>
  <si>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</si>
  <si>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</si>
  <si>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</si>
  <si>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</si>
  <si>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</si>
  <si>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</si>
  <si>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</si>
  <si>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</si>
  <si>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</si>
  <si>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</si>
  <si>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</si>
  <si>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</si>
  <si>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</si>
  <si>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</si>
  <si>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</si>
  <si>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</si>
  <si>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</si>
  <si>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</si>
  <si>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</si>
  <si>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</si>
  <si>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</si>
  <si>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</si>
  <si>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</si>
  <si>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</si>
  <si>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</si>
  <si>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</si>
  <si>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</si>
  <si>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</si>
  <si>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</si>
  <si>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</si>
  <si>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</si>
  <si>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</si>
  <si>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</si>
  <si>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</si>
  <si>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</si>
  <si>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</si>
  <si>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</si>
  <si>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</si>
  <si>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</si>
  <si>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</si>
  <si>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</si>
  <si>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</si>
  <si>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</si>
  <si>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</si>
  <si>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</si>
  <si>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</si>
  <si>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</si>
  <si>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</si>
  <si>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</si>
  <si>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</si>
  <si>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</si>
  <si>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</si>
  <si>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</si>
  <si>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</si>
  <si>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</si>
  <si>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</si>
  <si>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</si>
  <si>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</si>
  <si>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</si>
  <si>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</si>
  <si>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</si>
  <si>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</si>
  <si>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</si>
  <si>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</si>
  <si>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</si>
  <si>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</si>
  <si>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</si>
  <si>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</si>
  <si>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</si>
  <si>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</si>
  <si>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</si>
  <si>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</si>
  <si>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</si>
  <si>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</si>
  <si>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</si>
  <si>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</si>
  <si>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</si>
  <si>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</si>
  <si>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</si>
  <si>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</si>
  <si>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</si>
  <si>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</si>
  <si>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</si>
  <si>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</si>
  <si>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</si>
  <si>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</si>
  <si>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</si>
  <si>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</si>
  <si>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</si>
  <si>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</si>
  <si>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</si>
  <si>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</si>
  <si>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</si>
  <si>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</si>
  <si>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</si>
  <si>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</si>
  <si>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</si>
  <si>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</si>
  <si>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</si>
  <si>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</si>
  <si>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</si>
  <si>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</si>
  <si>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</si>
  <si>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</si>
  <si>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</si>
  <si>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</si>
  <si>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</si>
  <si>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</si>
  <si>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</si>
  <si>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</si>
  <si>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</si>
  <si>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</si>
  <si>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</si>
  <si>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</si>
  <si>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</si>
  <si>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</si>
  <si>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</si>
  <si>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</si>
  <si>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</si>
  <si>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</si>
  <si>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</si>
  <si>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</si>
  <si>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</si>
  <si>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</si>
  <si>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</si>
  <si>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</si>
  <si>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</si>
  <si>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</si>
  <si>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</si>
  <si>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</si>
  <si>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</si>
  <si>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</si>
  <si>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</si>
  <si>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</si>
  <si>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</si>
  <si>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</si>
  <si>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</si>
  <si>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</si>
  <si>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</si>
  <si>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</si>
  <si>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</si>
  <si>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</si>
  <si>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</si>
  <si>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</si>
  <si>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</si>
  <si>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</si>
  <si>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</si>
  <si>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</si>
  <si>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</si>
  <si>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</si>
  <si>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</si>
  <si>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</si>
  <si>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</si>
  <si>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</si>
  <si>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</si>
  <si>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</si>
  <si>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</si>
  <si>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</si>
  <si>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</si>
  <si>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</si>
  <si>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</si>
  <si>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</si>
  <si>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</si>
  <si>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</si>
  <si>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</si>
  <si>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</si>
  <si>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</si>
  <si>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</si>
  <si>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</si>
  <si>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</si>
  <si>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</si>
  <si>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</si>
  <si>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</si>
  <si>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</si>
  <si>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</si>
  <si>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</si>
  <si>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</si>
  <si>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</si>
  <si>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</si>
  <si>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</si>
  <si>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</si>
  <si>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</si>
  <si>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</si>
  <si>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</si>
  <si>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</si>
  <si>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</si>
  <si>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</si>
  <si>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</si>
  <si>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</si>
  <si>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</si>
  <si>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</si>
  <si>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</si>
  <si>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</si>
  <si>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</si>
  <si>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</si>
  <si>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</si>
  <si>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</si>
  <si>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</si>
  <si>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</si>
  <si>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</si>
  <si>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</si>
  <si>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</si>
  <si>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</si>
  <si>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</si>
  <si>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</si>
  <si>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</si>
  <si>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</si>
  <si>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</si>
  <si>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</si>
  <si>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</si>
  <si>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</si>
  <si>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</si>
  <si>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</si>
  <si>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</si>
  <si>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</si>
  <si>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</si>
  <si>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</si>
  <si>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</si>
  <si>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</si>
  <si>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</si>
  <si>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</si>
  <si>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</si>
  <si>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</si>
  <si>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</si>
  <si>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</si>
  <si>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</si>
  <si>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</si>
  <si>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</si>
  <si>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</si>
  <si>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</si>
  <si>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</si>
  <si>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</si>
  <si>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</si>
  <si>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</si>
  <si>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</si>
  <si>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</si>
  <si>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</si>
  <si>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</si>
  <si>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</si>
  <si>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</si>
  <si>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</si>
  <si>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</si>
  <si>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</si>
  <si>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</si>
  <si>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</si>
  <si>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</si>
  <si>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</si>
  <si>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</si>
  <si>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</si>
  <si>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</si>
  <si>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</si>
  <si>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</si>
  <si>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</si>
  <si>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</si>
  <si>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</si>
  <si>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</si>
  <si>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</si>
  <si>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</si>
  <si>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</si>
  <si>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</si>
  <si>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</si>
  <si>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</si>
  <si>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</si>
  <si>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</si>
  <si>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</si>
  <si>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</si>
  <si>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</si>
  <si>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</si>
  <si>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</si>
  <si>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</si>
  <si>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</si>
  <si>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</si>
  <si>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</si>
  <si>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</si>
  <si>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</si>
  <si>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</si>
  <si>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</si>
  <si>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</si>
  <si>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</si>
  <si>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</si>
  <si>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</si>
  <si>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</si>
  <si>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</si>
  <si>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</si>
  <si>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</si>
  <si>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</si>
  <si>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</si>
  <si>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</si>
  <si>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</si>
  <si>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</si>
  <si>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</si>
  <si>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</si>
  <si>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</si>
  <si>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</si>
  <si>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</si>
  <si>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</si>
  <si>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</si>
  <si>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</si>
  <si>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</si>
  <si>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</si>
  <si>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</si>
  <si>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</si>
  <si>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</si>
  <si>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</si>
  <si>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</si>
  <si>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</si>
  <si>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</si>
  <si>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</si>
  <si>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</si>
  <si>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</si>
  <si>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</si>
  <si>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</si>
  <si>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</si>
  <si>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</si>
  <si>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</si>
  <si>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</si>
  <si>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</si>
  <si>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</si>
  <si>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</si>
  <si>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</si>
  <si>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</si>
  <si>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</si>
  <si>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</si>
  <si>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</si>
  <si>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</si>
  <si>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</si>
  <si>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</si>
  <si>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</si>
  <si>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</si>
  <si>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</si>
  <si>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</si>
  <si>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</si>
  <si>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</si>
  <si>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</si>
  <si>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</si>
  <si>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</si>
  <si>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</si>
  <si>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</si>
  <si>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</si>
  <si>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</si>
  <si>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</si>
  <si>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</si>
  <si>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</si>
  <si>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</si>
  <si>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</si>
  <si>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</si>
  <si>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</si>
  <si>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</si>
  <si>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</si>
  <si>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</si>
  <si>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</si>
  <si>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</si>
  <si>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</si>
  <si>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</si>
  <si>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</si>
  <si>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</si>
  <si>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</si>
  <si>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</si>
  <si>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</si>
  <si>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</si>
  <si>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</si>
  <si>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</si>
  <si>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</si>
  <si>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</si>
  <si>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</si>
  <si>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</si>
  <si>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</si>
  <si>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</si>
  <si>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</si>
  <si>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</si>
  <si>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</si>
  <si>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</si>
  <si>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</si>
  <si>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</si>
  <si>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</si>
  <si>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</si>
  <si>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</si>
  <si>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</si>
  <si>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</si>
  <si>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</si>
  <si>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</si>
  <si>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</si>
  <si>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</si>
  <si>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</si>
  <si>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</si>
  <si>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</si>
  <si>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</si>
  <si>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</si>
  <si>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</si>
  <si>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</si>
  <si>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</si>
  <si>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</si>
  <si>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</si>
  <si>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</si>
  <si>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</si>
  <si>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</si>
  <si>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</si>
  <si>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</si>
  <si>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</si>
  <si>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</si>
  <si>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</si>
  <si>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</si>
  <si>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</si>
  <si>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</si>
  <si>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</si>
  <si>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</si>
  <si>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</si>
  <si>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</si>
  <si>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</si>
  <si>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</si>
  <si>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</si>
  <si>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</si>
  <si>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</si>
  <si>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</si>
  <si>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</si>
  <si>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</si>
  <si>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</si>
  <si>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</si>
  <si>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</si>
  <si>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</si>
  <si>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</si>
  <si>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</si>
  <si>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</si>
  <si>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</si>
  <si>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</si>
  <si>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</si>
  <si>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</si>
  <si>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</si>
  <si>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</si>
  <si>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</si>
  <si>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</si>
  <si>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</si>
  <si>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</si>
  <si>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</si>
  <si>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</si>
  <si>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</si>
  <si>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</si>
  <si>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</si>
  <si>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</si>
  <si>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</si>
  <si>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</si>
  <si>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</si>
  <si>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</si>
  <si>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</si>
  <si>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</si>
  <si>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</si>
  <si>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</si>
  <si>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</si>
  <si>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</si>
  <si>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</si>
  <si>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</si>
  <si>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</si>
  <si>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</si>
  <si>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</si>
  <si>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</si>
  <si>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</si>
  <si>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</si>
  <si>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</si>
  <si>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</si>
  <si>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</si>
  <si>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</si>
  <si>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</si>
  <si>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</si>
  <si>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</si>
  <si>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</si>
  <si>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</si>
  <si>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</si>
  <si>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</si>
  <si>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</si>
  <si>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</si>
  <si>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</si>
  <si>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</si>
  <si>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</si>
  <si>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</si>
  <si>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</si>
  <si>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</si>
  <si>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</si>
  <si>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</si>
  <si>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</si>
  <si>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</si>
  <si>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</si>
  <si>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</si>
  <si>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</si>
  <si>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</si>
  <si>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</si>
  <si>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</si>
  <si>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</si>
  <si>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</si>
  <si>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</si>
  <si>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</si>
  <si>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</si>
  <si>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</si>
  <si>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</si>
  <si>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</si>
  <si>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</si>
  <si>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</si>
  <si>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</si>
  <si>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</si>
  <si>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</si>
  <si>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</si>
  <si>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</si>
  <si>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</si>
  <si>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</si>
  <si>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</si>
  <si>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</si>
  <si>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</si>
  <si>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</si>
  <si>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</si>
  <si>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</si>
  <si>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</si>
  <si>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</si>
  <si>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</si>
  <si>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</si>
  <si>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</si>
  <si>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</si>
  <si>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</si>
  <si>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</si>
  <si>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</si>
  <si>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</si>
  <si>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</si>
  <si>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</si>
  <si>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</si>
  <si>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</si>
  <si>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</si>
  <si>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</si>
  <si>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</si>
  <si>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</si>
  <si>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</si>
  <si>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</si>
  <si>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</si>
  <si>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</si>
  <si>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</si>
  <si>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</si>
  <si>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</si>
  <si>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</si>
  <si>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</si>
  <si>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</si>
  <si>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</si>
  <si>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</si>
  <si>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</si>
  <si>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</si>
  <si>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</si>
  <si>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</si>
  <si>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</si>
  <si>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</si>
  <si>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</si>
  <si>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</si>
  <si>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</si>
  <si>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</si>
  <si>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</si>
  <si>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</si>
  <si>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</si>
  <si>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</si>
  <si>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</si>
  <si>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</si>
  <si>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</si>
  <si>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</si>
  <si>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</si>
  <si>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</si>
  <si>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</si>
  <si>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</si>
  <si>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</si>
  <si>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</si>
  <si>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</si>
  <si>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</si>
  <si>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</si>
  <si>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</si>
  <si>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</si>
  <si>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</si>
  <si>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</si>
  <si>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</si>
  <si>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</si>
  <si>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</si>
  <si>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</si>
  <si>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</si>
  <si>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</si>
  <si>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</si>
  <si>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</si>
  <si>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</si>
  <si>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</si>
  <si>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</si>
  <si>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</si>
  <si>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</si>
  <si>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</si>
  <si>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</si>
  <si>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</si>
  <si>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</si>
  <si>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</si>
  <si>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</si>
  <si>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</si>
  <si>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</si>
  <si>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</si>
  <si>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</si>
  <si>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</si>
  <si>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</si>
  <si>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</si>
  <si>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</si>
  <si>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</si>
  <si>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</si>
  <si>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</si>
  <si>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</si>
  <si>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</si>
  <si>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</si>
  <si>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</si>
  <si>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</si>
  <si>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</si>
  <si>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</si>
  <si>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</si>
  <si>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</si>
  <si>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</si>
  <si>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</si>
  <si>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</si>
  <si>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</si>
  <si>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</si>
  <si>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</si>
  <si>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</si>
  <si>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</si>
  <si>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</si>
  <si>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</si>
  <si>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</si>
  <si>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</si>
  <si>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</si>
  <si>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</si>
  <si>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</si>
  <si>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</si>
  <si>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</si>
  <si>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</si>
  <si>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</si>
  <si>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</si>
  <si>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</si>
  <si>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</si>
  <si>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</si>
  <si>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</si>
  <si>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</si>
  <si>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</si>
  <si>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</si>
  <si>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</si>
  <si>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</si>
  <si>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</si>
  <si>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</si>
  <si>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</si>
  <si>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</si>
  <si>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</si>
  <si>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</si>
  <si>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</si>
  <si>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</si>
  <si>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</si>
  <si>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</si>
  <si>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</si>
  <si>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</si>
  <si>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</si>
  <si>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</si>
  <si>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</si>
  <si>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</si>
  <si>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</si>
  <si>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</si>
  <si>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</si>
  <si>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</si>
  <si>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</si>
  <si>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</si>
  <si>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</si>
  <si>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</si>
  <si>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</si>
  <si>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</si>
  <si>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</si>
  <si>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</si>
  <si>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</si>
  <si>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</si>
  <si>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</si>
  <si>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</si>
  <si>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</si>
  <si>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</si>
  <si>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</si>
  <si>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</si>
  <si>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</si>
  <si>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</si>
  <si>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</si>
  <si>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</si>
  <si>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</si>
  <si>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</si>
  <si>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</si>
  <si>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</si>
  <si>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</si>
  <si>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</si>
  <si>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</si>
  <si>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</si>
  <si>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</si>
  <si>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</si>
  <si>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</si>
  <si>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</si>
  <si>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</si>
  <si>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</si>
  <si>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</si>
  <si>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</si>
  <si>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</si>
  <si>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</si>
  <si>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</si>
  <si>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</si>
  <si>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</si>
  <si>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</si>
  <si>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</si>
  <si>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</si>
  <si>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</si>
  <si>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</si>
  <si>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</si>
  <si>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</si>
  <si>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</si>
  <si>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</si>
  <si>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</si>
  <si>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</si>
  <si>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</si>
  <si>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</si>
  <si>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</si>
  <si>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</si>
  <si>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</si>
  <si>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</si>
  <si>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</si>
  <si>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</si>
  <si>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</si>
  <si>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</si>
  <si>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</si>
  <si>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</si>
  <si>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</si>
  <si>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</si>
  <si>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</si>
  <si>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</si>
  <si>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</si>
  <si>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</si>
  <si>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</si>
  <si>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</si>
  <si>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</si>
  <si>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</si>
  <si>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</si>
  <si>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</si>
  <si>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</si>
  <si>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</si>
  <si>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</si>
  <si>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</si>
  <si>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</si>
  <si>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</si>
  <si>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</si>
  <si>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</si>
  <si>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</si>
  <si>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</si>
  <si>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</si>
  <si>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</si>
  <si>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</si>
  <si>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</si>
  <si>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</si>
  <si>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</si>
  <si>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</si>
  <si>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</si>
  <si>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</si>
  <si>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</si>
  <si>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</si>
  <si>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</si>
  <si>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</si>
  <si>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</si>
  <si>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</si>
  <si>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</si>
  <si>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</si>
  <si>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</si>
  <si>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</si>
  <si>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</si>
  <si>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</si>
  <si>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</si>
  <si>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</si>
  <si>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</si>
  <si>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</si>
  <si>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</si>
  <si>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</si>
  <si>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</si>
  <si>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</si>
  <si>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</si>
  <si>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</si>
  <si>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</si>
  <si>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</si>
  <si>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</si>
  <si>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</si>
  <si>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</si>
  <si>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</si>
  <si>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</si>
  <si>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</si>
  <si>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</si>
  <si>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</si>
  <si>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</si>
  <si>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</si>
  <si>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</si>
  <si>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</si>
  <si>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</si>
  <si>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</si>
  <si>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</si>
  <si>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</si>
  <si>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</si>
  <si>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</si>
  <si>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</si>
  <si>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</si>
  <si>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</si>
  <si>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</si>
  <si>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</si>
  <si>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</si>
  <si>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</si>
  <si>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</si>
  <si>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</si>
  <si>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</si>
  <si>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</si>
  <si>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</si>
  <si>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</si>
  <si>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</si>
  <si>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</si>
  <si>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</si>
  <si>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</si>
  <si>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</si>
  <si>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</si>
  <si>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</si>
  <si>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</si>
  <si>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</si>
  <si>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</si>
  <si>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</si>
  <si>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</si>
  <si>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</si>
  <si>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</si>
  <si>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</si>
  <si>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</si>
  <si>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</si>
  <si>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</si>
  <si>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</si>
  <si>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</si>
  <si>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</si>
  <si>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</si>
  <si>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</si>
  <si>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</si>
  <si>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</si>
  <si>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</si>
  <si>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</si>
  <si>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</si>
  <si>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</si>
  <si>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</si>
  <si>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</si>
  <si>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</si>
  <si>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</si>
  <si>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</si>
  <si>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</si>
  <si>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</si>
  <si>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</si>
  <si>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</si>
  <si>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</si>
  <si>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</si>
  <si>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</si>
  <si>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</si>
  <si>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</si>
  <si>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</si>
  <si>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</si>
  <si>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</si>
  <si>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</si>
  <si>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</si>
  <si>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</si>
  <si>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</si>
  <si>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</si>
  <si>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</si>
  <si>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</si>
  <si>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</si>
  <si>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</si>
  <si>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</si>
  <si>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</si>
  <si>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</si>
  <si>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</si>
  <si>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</si>
  <si>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</si>
  <si>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</si>
  <si>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</si>
  <si>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</si>
  <si>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</si>
  <si>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</si>
  <si>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</si>
  <si>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</si>
  <si>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</si>
  <si>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</si>
  <si>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</si>
  <si>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</si>
  <si>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</si>
  <si>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</si>
  <si>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</si>
  <si>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</si>
  <si>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</si>
  <si>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</si>
  <si>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</si>
  <si>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</si>
  <si>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</si>
  <si>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</si>
  <si>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</si>
  <si>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</si>
  <si>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</si>
  <si>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</si>
  <si>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</si>
  <si>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</si>
  <si>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</si>
  <si>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</si>
  <si>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</si>
  <si>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</si>
  <si>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</si>
  <si>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</si>
  <si>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</si>
  <si>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</si>
  <si>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</si>
  <si>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</si>
  <si>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</si>
  <si>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</si>
  <si>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</si>
  <si>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</si>
  <si>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</si>
  <si>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</si>
  <si>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</si>
  <si>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</si>
  <si>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</si>
  <si>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</si>
  <si>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</si>
  <si>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</si>
  <si>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</si>
  <si>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</si>
  <si>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</si>
  <si>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</si>
  <si>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</si>
  <si>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</si>
  <si>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</si>
  <si>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</si>
  <si>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</si>
  <si>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</si>
  <si>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</si>
  <si>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</si>
  <si>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</si>
  <si>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</si>
  <si>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</si>
  <si>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</si>
  <si>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</si>
  <si>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</si>
  <si>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</si>
  <si>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</si>
  <si>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</si>
  <si>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</si>
  <si>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</si>
  <si>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</si>
  <si>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</si>
  <si>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</si>
  <si>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</si>
  <si>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</si>
  <si>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</si>
  <si>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</si>
  <si>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</si>
  <si>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</si>
  <si>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</si>
  <si>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</si>
  <si>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</si>
  <si>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</si>
  <si>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</si>
  <si>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</si>
  <si>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</si>
  <si>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</si>
  <si>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</si>
  <si>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</si>
  <si>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</si>
  <si>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</si>
  <si>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</si>
  <si>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</si>
  <si>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</si>
  <si>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</si>
  <si>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</si>
  <si>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</si>
  <si>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</si>
  <si>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</si>
  <si>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</si>
  <si>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</si>
  <si>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</si>
  <si>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</si>
  <si>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</si>
  <si>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</si>
  <si>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</si>
  <si>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</si>
  <si>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</si>
  <si>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</si>
  <si>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</si>
  <si>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</si>
  <si>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</si>
  <si>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</si>
  <si>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</si>
  <si>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</si>
  <si>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</si>
  <si>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</si>
  <si>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</si>
  <si>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</si>
  <si>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</si>
  <si>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</si>
  <si>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</si>
  <si>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</si>
  <si>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</si>
  <si>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</si>
  <si>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</si>
  <si>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</si>
  <si>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</si>
  <si>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</si>
  <si>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</si>
  <si>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</si>
  <si>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</si>
  <si>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</si>
  <si>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</si>
  <si>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</si>
  <si>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</si>
  <si>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</si>
  <si>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</si>
  <si>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</si>
  <si>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</si>
  <si>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</si>
  <si>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</si>
  <si>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</si>
  <si>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</si>
  <si>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</si>
  <si>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</si>
  <si>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</si>
  <si>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</si>
  <si>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</si>
  <si>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</si>
  <si>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</si>
  <si>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</si>
  <si>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</si>
  <si>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</si>
  <si>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</si>
  <si>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</si>
  <si>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</si>
  <si>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</si>
  <si>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</si>
  <si>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</si>
  <si>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</si>
  <si>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</si>
  <si>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</si>
  <si>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</si>
  <si>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</si>
  <si>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</si>
  <si>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</si>
  <si>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</si>
  <si>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</si>
  <si>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</si>
  <si>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</si>
  <si>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</si>
  <si>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</si>
  <si>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</si>
  <si>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</si>
  <si>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</si>
  <si>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</si>
  <si>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</si>
  <si>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</si>
  <si>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</si>
  <si>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</si>
  <si>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</si>
  <si>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</si>
  <si>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</si>
  <si>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</si>
  <si>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</si>
  <si>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</si>
  <si>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</si>
  <si>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</si>
  <si>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</si>
  <si>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</si>
  <si>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</si>
  <si>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</si>
  <si>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</si>
  <si>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</si>
  <si>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</si>
  <si>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</si>
  <si>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</si>
  <si>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</si>
  <si>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</si>
  <si>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</si>
  <si>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</si>
  <si>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</si>
  <si>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</si>
  <si>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</si>
  <si>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</si>
  <si>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</si>
  <si>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</si>
  <si>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</si>
  <si>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</si>
  <si>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</si>
  <si>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</si>
  <si>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</si>
  <si>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</si>
  <si>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</si>
  <si>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</si>
  <si>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</si>
  <si>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</si>
  <si>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</si>
  <si>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</si>
  <si>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</si>
  <si>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</si>
  <si>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</si>
  <si>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</si>
  <si>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</si>
  <si>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</si>
  <si>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</si>
  <si>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</si>
  <si>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</si>
  <si>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</si>
  <si>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</si>
  <si>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</si>
  <si>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</si>
  <si>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</si>
  <si>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</si>
  <si>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</si>
  <si>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</si>
  <si>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</si>
  <si>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</si>
  <si>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</si>
  <si>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</si>
  <si>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</si>
  <si>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</si>
  <si>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</si>
  <si>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</si>
  <si>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</si>
  <si>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</si>
  <si>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</si>
  <si>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</si>
  <si>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</si>
  <si>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</si>
  <si>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</si>
  <si>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</si>
  <si>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</si>
  <si>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</si>
  <si>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</si>
  <si>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</si>
  <si>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</si>
  <si>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</si>
  <si>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</si>
  <si>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</si>
  <si>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</si>
  <si>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</si>
  <si>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</si>
  <si>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</si>
  <si>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</si>
  <si>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</si>
  <si>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</si>
  <si>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</si>
  <si>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</si>
  <si>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</si>
  <si>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</si>
  <si>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</si>
  <si>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</si>
  <si>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</si>
  <si>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</si>
  <si>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</si>
  <si>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</si>
  <si>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</si>
  <si>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</si>
  <si>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</si>
  <si>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</si>
  <si>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</si>
  <si>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</si>
  <si>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</si>
  <si>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</si>
  <si>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</si>
  <si>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</si>
  <si>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</si>
  <si>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</si>
  <si>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</si>
  <si>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</si>
  <si>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</si>
  <si>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</si>
  <si>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</si>
  <si>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</si>
  <si>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</si>
  <si>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</si>
  <si>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</si>
  <si>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</si>
  <si>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</si>
  <si>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</si>
  <si>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</si>
  <si>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</si>
  <si>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</si>
  <si>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</si>
  <si>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</si>
  <si>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</si>
  <si>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</si>
  <si>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</si>
  <si>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</si>
  <si>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</si>
  <si>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</si>
  <si>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</si>
  <si>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</si>
  <si>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</si>
  <si>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</si>
  <si>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</si>
  <si>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</si>
  <si>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</si>
  <si>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</si>
  <si>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</si>
  <si>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</si>
  <si>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</si>
  <si>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</si>
  <si>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</si>
  <si>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</si>
  <si>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</si>
  <si>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</si>
  <si>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</si>
  <si>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</si>
  <si>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</si>
  <si>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</si>
  <si>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</si>
  <si>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</si>
  <si>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</si>
  <si>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</si>
  <si>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</si>
  <si>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</si>
  <si>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</si>
  <si>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</si>
  <si>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</si>
  <si>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</si>
  <si>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</si>
  <si>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</si>
  <si>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</si>
  <si>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</si>
  <si>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</si>
  <si>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</si>
  <si>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</si>
  <si>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</si>
  <si>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</si>
  <si>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</si>
  <si>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</si>
  <si>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</si>
  <si>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</si>
  <si>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</si>
  <si>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</si>
  <si>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</si>
  <si>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</si>
  <si>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</si>
  <si>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</si>
  <si>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</si>
  <si>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</si>
  <si>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</si>
  <si>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</si>
  <si>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</si>
  <si>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</si>
  <si>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</si>
  <si>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</si>
  <si>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</si>
  <si>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</si>
  <si>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</si>
  <si>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</si>
  <si>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</si>
  <si>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</si>
  <si>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</si>
  <si>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</si>
  <si>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</si>
  <si>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</si>
  <si>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</si>
  <si>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</si>
  <si>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</si>
  <si>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</si>
  <si>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</si>
  <si>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</si>
  <si>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</si>
  <si>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</si>
  <si>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</si>
  <si>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</si>
  <si>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</si>
  <si>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</si>
  <si>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</si>
  <si>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</si>
  <si>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</si>
  <si>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</si>
  <si>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</si>
  <si>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</si>
  <si>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</si>
  <si>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</si>
  <si>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</si>
  <si>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</si>
  <si>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</si>
  <si>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</si>
  <si>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</si>
  <si>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</si>
  <si>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</si>
  <si>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</si>
  <si>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</si>
  <si>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</si>
  <si>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</si>
  <si>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</si>
  <si>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</si>
  <si>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</si>
  <si>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</si>
  <si>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</si>
  <si>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</si>
  <si>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</si>
  <si>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</si>
  <si>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</si>
  <si>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</si>
  <si>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</si>
  <si>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</si>
  <si>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</si>
  <si>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</si>
  <si>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</si>
  <si>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</si>
  <si>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</si>
  <si>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</si>
  <si>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</si>
  <si>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</si>
  <si>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</si>
  <si>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</si>
  <si>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</si>
  <si>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</si>
  <si>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</si>
  <si>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</si>
  <si>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</si>
  <si>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</si>
  <si>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</si>
  <si>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</si>
  <si>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</si>
  <si>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</si>
  <si>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</si>
  <si>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</si>
  <si>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</si>
  <si>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</si>
  <si>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</si>
  <si>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</si>
  <si>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</si>
  <si>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</si>
  <si>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</si>
  <si>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</si>
  <si>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</si>
  <si>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</si>
  <si>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</si>
  <si>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</si>
  <si>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</si>
  <si>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</si>
  <si>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</si>
  <si>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</si>
  <si>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</si>
  <si>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</si>
  <si>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</si>
  <si>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</si>
  <si>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</si>
  <si>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</si>
  <si>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</si>
  <si>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</si>
  <si>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</si>
  <si>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</si>
  <si>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</si>
  <si>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</si>
  <si>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</si>
  <si>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</si>
  <si>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</si>
  <si>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</si>
  <si>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</si>
  <si>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</si>
  <si>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</si>
  <si>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</si>
  <si>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</si>
  <si>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</si>
  <si>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</si>
  <si>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</si>
  <si>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</si>
  <si>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</si>
  <si>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</si>
  <si>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</si>
  <si>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</si>
  <si>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</si>
  <si>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</si>
  <si>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</si>
  <si>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</si>
  <si>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</si>
  <si>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</si>
  <si>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</si>
  <si>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</si>
  <si>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</si>
  <si>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</si>
  <si>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</si>
  <si>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</si>
  <si>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</si>
  <si>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</si>
  <si>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</si>
  <si>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</si>
  <si>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</si>
  <si>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</si>
  <si>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</si>
  <si>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</si>
  <si>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</si>
  <si>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</si>
  <si>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</si>
  <si>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</si>
  <si>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</si>
  <si>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</si>
  <si>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</si>
  <si>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</si>
  <si>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</si>
  <si>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</si>
  <si>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</si>
  <si>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</si>
  <si>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</si>
  <si>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</si>
  <si>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</si>
  <si>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</si>
  <si>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</si>
  <si>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</si>
  <si>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</si>
  <si>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</si>
  <si>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</si>
  <si>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</si>
  <si>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</si>
  <si>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</si>
  <si>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</si>
  <si>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</si>
  <si>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</si>
  <si>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</si>
  <si>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</si>
  <si>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</si>
  <si>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</si>
  <si>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</si>
  <si>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</si>
  <si>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</si>
  <si>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</si>
  <si>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</si>
  <si>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</si>
  <si>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</si>
  <si>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</si>
  <si>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</si>
  <si>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</si>
  <si>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</si>
  <si>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</si>
  <si>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</si>
  <si>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</si>
  <si>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</si>
  <si>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</si>
  <si>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</si>
  <si>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</si>
  <si>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</si>
  <si>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</si>
  <si>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</si>
  <si>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</si>
  <si>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</si>
  <si>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</si>
  <si>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</si>
  <si>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</si>
  <si>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</si>
  <si>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</si>
  <si>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</si>
  <si>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</si>
  <si>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</si>
  <si>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</si>
  <si>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</si>
  <si>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</si>
  <si>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</si>
  <si>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</si>
  <si>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</si>
  <si>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</si>
  <si>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</si>
  <si>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</si>
  <si>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</si>
  <si>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</si>
  <si>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</si>
  <si>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</si>
  <si>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</si>
  <si>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</si>
  <si>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</si>
  <si>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</si>
  <si>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</si>
  <si>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</si>
  <si>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</si>
  <si>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</si>
  <si>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</si>
  <si>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</si>
  <si>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</si>
  <si>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</si>
  <si>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</si>
  <si>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</si>
  <si>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</si>
  <si>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</si>
  <si>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</si>
  <si>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</si>
  <si>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</si>
  <si>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</si>
  <si>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</si>
  <si>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</si>
  <si>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</si>
  <si>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</si>
  <si>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</si>
  <si>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</si>
  <si>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</si>
  <si>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</si>
  <si>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</si>
  <si>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</si>
  <si>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</si>
  <si>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</si>
  <si>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</si>
  <si>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</si>
  <si>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</si>
  <si>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</si>
  <si>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</si>
  <si>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</si>
  <si>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</si>
  <si>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</si>
  <si>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</si>
  <si>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</si>
  <si>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</si>
  <si>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</si>
  <si>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</si>
  <si>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</si>
  <si>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</si>
  <si>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</si>
  <si>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</si>
  <si>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</si>
  <si>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</si>
  <si>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</si>
  <si>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</si>
  <si>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</si>
  <si>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</si>
  <si>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</si>
  <si>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</si>
  <si>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</si>
  <si>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</si>
  <si>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</si>
  <si>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</si>
  <si>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</si>
  <si>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</si>
  <si>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</si>
  <si>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</si>
  <si>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</si>
  <si>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</si>
  <si>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</si>
  <si>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</si>
  <si>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</si>
  <si>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</si>
  <si>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</si>
  <si>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</si>
  <si>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</si>
  <si>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</si>
  <si>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</si>
  <si>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</si>
  <si>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</si>
  <si>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</si>
  <si>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</si>
  <si>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</si>
  <si>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</si>
  <si>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</si>
  <si>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</si>
  <si>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</si>
  <si>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</si>
  <si>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</si>
  <si>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</si>
  <si>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</si>
  <si>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</si>
  <si>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</si>
  <si>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</si>
  <si>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</si>
  <si>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</si>
  <si>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</si>
  <si>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</si>
  <si>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</si>
  <si>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</si>
  <si>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</si>
  <si>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</si>
  <si>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</si>
  <si>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</si>
  <si>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</si>
  <si>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</si>
  <si>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</si>
  <si>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</si>
  <si>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</si>
  <si>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</si>
  <si>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</si>
  <si>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</si>
  <si>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</si>
  <si>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</si>
  <si>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</si>
  <si>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</si>
  <si>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</si>
  <si>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</si>
  <si>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</si>
  <si>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</si>
  <si>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</si>
  <si>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</si>
  <si>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</si>
  <si>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</si>
  <si>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</si>
  <si>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</si>
  <si>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</si>
  <si>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</si>
  <si>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</si>
  <si>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</si>
  <si>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</si>
  <si>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</si>
  <si>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</si>
  <si>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</si>
  <si>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</si>
  <si>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</si>
  <si>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</si>
  <si>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</si>
  <si>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</si>
  <si>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</si>
  <si>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</si>
  <si>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</si>
  <si>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</si>
  <si>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</si>
  <si>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</si>
  <si>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</si>
  <si>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</si>
  <si>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</si>
  <si>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</si>
  <si>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</si>
  <si>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</si>
  <si>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</si>
  <si>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</si>
  <si>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</si>
  <si>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</si>
  <si>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</si>
  <si>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</si>
  <si>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</si>
  <si>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</si>
  <si>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</si>
  <si>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</si>
  <si>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</si>
  <si>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</si>
  <si>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</si>
  <si>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</si>
  <si>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</si>
  <si>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</si>
  <si>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</si>
  <si>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</si>
  <si>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</si>
  <si>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</si>
  <si>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</si>
  <si>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</si>
  <si>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</si>
  <si>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</si>
  <si>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</si>
  <si>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</si>
  <si>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</si>
  <si>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</si>
  <si>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</si>
  <si>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</si>
  <si>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</si>
  <si>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</si>
  <si>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</si>
  <si>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</si>
  <si>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</si>
  <si>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</si>
  <si>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</si>
  <si>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</si>
  <si>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</si>
  <si>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</si>
  <si>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</si>
  <si>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</si>
  <si>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</si>
  <si>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</si>
  <si>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</si>
  <si>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</si>
  <si>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</si>
  <si>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</si>
  <si>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</si>
  <si>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</si>
  <si>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</si>
  <si>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</si>
  <si>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</si>
  <si>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</si>
  <si>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</si>
  <si>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</si>
  <si>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</si>
  <si>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</si>
  <si>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</si>
  <si>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</si>
  <si>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</si>
  <si>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</si>
  <si>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</si>
  <si>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</si>
  <si>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</si>
  <si>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</si>
  <si>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</si>
  <si>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</si>
  <si>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</si>
  <si>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</si>
  <si>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</si>
  <si>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</si>
  <si>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</si>
  <si>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</si>
  <si>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</si>
  <si>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</si>
  <si>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</si>
  <si>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</si>
  <si>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</si>
  <si>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</si>
  <si>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</si>
  <si>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</si>
  <si>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</si>
  <si>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</si>
  <si>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</si>
  <si>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</si>
  <si>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</si>
  <si>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</si>
  <si>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</si>
  <si>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</si>
  <si>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</si>
  <si>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</si>
  <si>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</si>
  <si>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</si>
  <si>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</si>
  <si>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</si>
  <si>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</si>
  <si>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</si>
  <si>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</si>
  <si>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</si>
  <si>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</si>
  <si>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</si>
  <si>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</si>
  <si>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</si>
  <si>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</si>
  <si>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</si>
  <si>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</si>
  <si>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</si>
  <si>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</si>
  <si>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</si>
  <si>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</si>
  <si>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</si>
  <si>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</si>
  <si>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</si>
  <si>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</si>
  <si>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</si>
  <si>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</si>
  <si>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</si>
  <si>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</si>
  <si>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</si>
  <si>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</si>
  <si>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</si>
  <si>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</si>
  <si>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</si>
  <si>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</si>
  <si>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</si>
  <si>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</si>
  <si>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</si>
  <si>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</si>
  <si>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</si>
  <si>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</si>
  <si>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</si>
  <si>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</si>
  <si>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</si>
  <si>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</si>
  <si>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</si>
  <si>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</si>
  <si>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</si>
  <si>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</si>
  <si>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</si>
  <si>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</si>
  <si>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</si>
  <si>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</si>
  <si>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</si>
  <si>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</si>
  <si>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</si>
  <si>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</si>
  <si>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</si>
  <si>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</si>
  <si>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</si>
  <si>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</si>
  <si>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</si>
  <si>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</si>
  <si>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</si>
  <si>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</si>
  <si>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</si>
  <si>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</si>
  <si>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</si>
  <si>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</si>
  <si>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</si>
  <si>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</si>
  <si>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</si>
  <si>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</si>
  <si>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</si>
  <si>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</si>
  <si>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</si>
  <si>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</si>
  <si>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</si>
  <si>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</si>
  <si>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</si>
  <si>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</si>
  <si>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</si>
  <si>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</si>
  <si>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</si>
  <si>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</si>
  <si>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</si>
  <si>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</si>
  <si>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</si>
  <si>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</si>
  <si>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</si>
  <si>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</si>
  <si>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</si>
  <si>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</si>
  <si>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</si>
  <si>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</si>
  <si>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</si>
  <si>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</si>
  <si>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</si>
  <si>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</si>
  <si>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</si>
  <si>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</si>
  <si>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</si>
  <si>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</si>
  <si>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</si>
  <si>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</si>
  <si>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</si>
  <si>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</si>
  <si>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</si>
  <si>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</si>
  <si>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</si>
  <si>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</si>
  <si>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</si>
  <si>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</si>
  <si>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</si>
  <si>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</si>
  <si>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</si>
  <si>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</si>
  <si>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</si>
  <si>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</si>
  <si>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</si>
  <si>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</si>
  <si>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</si>
  <si>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</si>
  <si>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</si>
  <si>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</si>
  <si>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</si>
  <si>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</si>
  <si>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</si>
  <si>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</si>
  <si>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</si>
  <si>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</si>
  <si>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</si>
  <si>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</si>
  <si>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</si>
  <si>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</si>
  <si>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</si>
  <si>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</si>
  <si>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</si>
  <si>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</si>
  <si>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</si>
  <si>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</si>
  <si>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</si>
  <si>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</si>
  <si>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</si>
  <si>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</si>
  <si>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</si>
  <si>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</si>
  <si>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</si>
  <si>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</si>
  <si>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</si>
  <si>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</si>
  <si>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</si>
  <si>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</si>
  <si>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</si>
  <si>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</si>
  <si>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</si>
  <si>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</si>
  <si>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</si>
  <si>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</si>
  <si>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</si>
  <si>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</si>
  <si>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</si>
  <si>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</si>
  <si>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</si>
  <si>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</si>
  <si>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</si>
  <si>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</si>
  <si>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</si>
  <si>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</si>
  <si>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</si>
  <si>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</si>
  <si>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</si>
  <si>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</si>
  <si>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</si>
  <si>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</si>
  <si>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</si>
  <si>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</si>
  <si>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</si>
  <si>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</si>
  <si>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</si>
  <si>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</si>
  <si>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</si>
  <si>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</si>
  <si>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</si>
  <si>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</si>
  <si>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</si>
  <si>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</si>
  <si>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</si>
  <si>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</si>
  <si>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</si>
  <si>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</si>
  <si>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</si>
  <si>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</si>
  <si>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</si>
  <si>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</si>
  <si>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</si>
  <si>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</si>
  <si>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</si>
  <si>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</si>
  <si>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</si>
  <si>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</si>
  <si>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</si>
  <si>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</si>
  <si>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</si>
  <si>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</si>
  <si>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</si>
  <si>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</si>
  <si>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</si>
  <si>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</si>
  <si>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</si>
  <si>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</si>
  <si>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</si>
  <si>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</si>
  <si>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</si>
  <si>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</si>
  <si>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</si>
  <si>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</si>
  <si>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</si>
  <si>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</si>
  <si>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</si>
  <si>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</si>
  <si>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</si>
  <si>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</si>
  <si>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</si>
  <si>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</si>
  <si>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</si>
  <si>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</si>
  <si>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</si>
  <si>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</si>
  <si>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</si>
  <si>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</si>
  <si>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</si>
  <si>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</si>
  <si>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</si>
  <si>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</si>
  <si>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</si>
  <si>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</si>
  <si>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</si>
  <si>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</si>
  <si>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</si>
  <si>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</si>
  <si>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</si>
  <si>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</si>
  <si>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</si>
  <si>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</si>
  <si>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</si>
  <si>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</si>
  <si>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</si>
  <si>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</si>
  <si>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</si>
  <si>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</si>
  <si>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</si>
  <si>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</si>
  <si>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</si>
  <si>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</si>
  <si>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</si>
  <si>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</si>
  <si>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</si>
  <si>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</si>
  <si>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</si>
  <si>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</si>
  <si>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</si>
  <si>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</si>
  <si>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</si>
  <si>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</si>
  <si>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</si>
  <si>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</si>
  <si>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</si>
  <si>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</si>
  <si>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</si>
  <si>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</si>
  <si>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</si>
  <si>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</si>
  <si>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</si>
  <si>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</si>
  <si>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</si>
  <si>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</si>
  <si>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</si>
  <si>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</si>
  <si>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</si>
  <si>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</si>
  <si>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</si>
  <si>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</si>
  <si>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</si>
  <si>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</si>
  <si>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</si>
  <si>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</si>
  <si>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</si>
  <si>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</si>
  <si>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</si>
  <si>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</si>
  <si>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</si>
  <si>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</si>
  <si>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</si>
  <si>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</si>
  <si>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</si>
  <si>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</si>
  <si>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</si>
  <si>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</si>
  <si>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</si>
  <si>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</si>
  <si>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</si>
  <si>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</si>
  <si>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</si>
  <si>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</si>
  <si>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</si>
  <si>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</si>
  <si>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</si>
  <si>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</si>
  <si>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</si>
  <si>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</si>
  <si>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</si>
  <si>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</si>
  <si>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</si>
  <si>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</si>
  <si>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</si>
  <si>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</si>
  <si>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</si>
  <si>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</si>
  <si>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</si>
  <si>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</si>
  <si>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</si>
  <si>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</si>
  <si>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</si>
  <si>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</si>
  <si>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</si>
  <si>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</si>
  <si>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</si>
  <si>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</si>
  <si>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</si>
  <si>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</si>
  <si>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</si>
  <si>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</si>
  <si>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</si>
  <si>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</si>
  <si>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</si>
  <si>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</si>
  <si>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</si>
  <si>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</si>
  <si>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</si>
  <si>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</si>
  <si>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</si>
  <si>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</si>
  <si>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</si>
  <si>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</si>
  <si>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</si>
  <si>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</si>
  <si>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</si>
  <si>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</si>
  <si>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</si>
  <si>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</si>
  <si>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</si>
  <si>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</si>
  <si>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</si>
  <si>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</si>
  <si>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</si>
  <si>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</si>
  <si>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</si>
  <si>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</si>
  <si>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</si>
  <si>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</si>
  <si>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</si>
  <si>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</si>
  <si>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</si>
  <si>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</si>
  <si>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</si>
  <si>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</si>
  <si>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</si>
  <si>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</si>
  <si>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</si>
  <si>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</si>
  <si>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</si>
  <si>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</si>
  <si>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</si>
  <si>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</si>
  <si>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</si>
  <si>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</si>
  <si>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</si>
  <si>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</si>
  <si>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</si>
  <si>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</si>
  <si>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</si>
  <si>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</si>
  <si>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</si>
  <si>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</si>
  <si>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</si>
  <si>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</si>
  <si>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</si>
  <si>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</si>
  <si>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</si>
  <si>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</si>
  <si>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</si>
  <si>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</si>
  <si>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</si>
  <si>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</si>
  <si>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</si>
  <si>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</si>
  <si>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</si>
  <si>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</si>
  <si>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</si>
  <si>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</si>
  <si>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</si>
  <si>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</si>
  <si>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</si>
  <si>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</si>
  <si>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</si>
  <si>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</si>
  <si>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</si>
  <si>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</si>
  <si>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</si>
  <si>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</si>
  <si>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</si>
  <si>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</si>
  <si>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</si>
  <si>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</si>
  <si>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</si>
  <si>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</si>
  <si>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</si>
  <si>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</si>
  <si>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</si>
  <si>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</si>
  <si>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</si>
  <si>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</si>
  <si>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</si>
  <si>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</si>
  <si>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</si>
  <si>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</si>
  <si>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</si>
  <si>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</si>
  <si>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</si>
  <si>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</si>
  <si>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</si>
  <si>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</si>
  <si>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</si>
  <si>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</si>
  <si>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</si>
  <si>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</si>
  <si>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</si>
  <si>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</si>
  <si>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</si>
  <si>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</si>
  <si>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</si>
  <si>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</si>
  <si>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</si>
  <si>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</si>
  <si>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</si>
  <si>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</si>
  <si>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</si>
  <si>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</si>
  <si>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</si>
  <si>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</si>
  <si>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</si>
  <si>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</si>
  <si>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</si>
  <si>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</si>
  <si>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</si>
  <si>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</si>
  <si>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</si>
  <si>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</si>
  <si>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</si>
  <si>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</si>
  <si>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</si>
  <si>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</si>
  <si>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</si>
  <si>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</si>
  <si>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</si>
  <si>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</si>
  <si>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</si>
  <si>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</si>
  <si>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</si>
  <si>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</si>
  <si>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</si>
  <si>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</si>
  <si>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</si>
  <si>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</si>
  <si>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</si>
  <si>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</si>
  <si>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</si>
  <si>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</si>
  <si>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</si>
  <si>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</si>
  <si>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</si>
  <si>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</si>
  <si>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</si>
  <si>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</si>
  <si>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</si>
  <si>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</si>
  <si>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</si>
  <si>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</si>
  <si>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</si>
  <si>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</si>
  <si>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</si>
  <si>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</si>
  <si>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</si>
  <si>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</si>
  <si>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</si>
  <si>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</si>
  <si>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</si>
  <si>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</si>
  <si>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</si>
  <si>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</si>
  <si>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</si>
  <si>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</si>
  <si>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</si>
  <si>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</si>
  <si>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</si>
  <si>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</si>
  <si>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</si>
  <si>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</si>
  <si>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</si>
  <si>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</si>
  <si>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</si>
  <si>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</si>
  <si>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</si>
  <si>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</si>
  <si>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</si>
  <si>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</si>
  <si>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</si>
  <si>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</si>
  <si>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</si>
  <si>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</si>
  <si>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</si>
  <si>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</si>
  <si>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</si>
  <si>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</si>
  <si>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</si>
  <si>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</si>
  <si>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</si>
  <si>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</si>
  <si>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</si>
  <si>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</si>
  <si>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</si>
  <si>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</si>
  <si>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</si>
  <si>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</si>
  <si>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</si>
  <si>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</si>
  <si>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</si>
  <si>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</si>
  <si>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</si>
  <si>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</si>
  <si>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</si>
  <si>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</si>
  <si>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</si>
  <si>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</si>
  <si>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</si>
  <si>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</si>
  <si>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</si>
  <si>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</si>
  <si>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</si>
  <si>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</si>
  <si>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</si>
  <si>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</si>
  <si>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</si>
  <si>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</si>
  <si>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</si>
  <si>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</si>
  <si>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</si>
  <si>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</si>
  <si>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</si>
  <si>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</si>
  <si>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</si>
  <si>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</si>
  <si>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</si>
  <si>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</si>
  <si>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</si>
  <si>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</si>
  <si>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</si>
  <si>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</si>
  <si>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</si>
  <si>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</si>
  <si>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</si>
  <si>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</si>
  <si>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</si>
  <si>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</si>
  <si>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</si>
  <si>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</si>
  <si>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</si>
  <si>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</si>
  <si>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</si>
  <si>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</si>
  <si>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</si>
  <si>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</si>
  <si>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</si>
  <si>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</si>
  <si>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</si>
  <si>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</si>
  <si>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</si>
  <si>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</si>
  <si>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</si>
  <si>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</si>
  <si>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</si>
  <si>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</si>
  <si>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</si>
  <si>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</si>
  <si>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</si>
  <si>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</si>
  <si>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</si>
  <si>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</si>
  <si>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</si>
  <si>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</si>
  <si>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</si>
  <si>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</si>
  <si>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</si>
  <si>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</si>
  <si>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</si>
  <si>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</si>
  <si>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</si>
  <si>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</si>
  <si>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</si>
  <si>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</si>
  <si>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</si>
  <si>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</si>
  <si>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</si>
  <si>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</si>
  <si>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</si>
  <si>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</si>
  <si>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</si>
  <si>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</si>
  <si>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</si>
  <si>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</si>
  <si>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</si>
  <si>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</si>
  <si>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</si>
  <si>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</si>
  <si>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</si>
  <si>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</si>
  <si>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</si>
  <si>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</si>
  <si>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</si>
  <si>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</si>
  <si>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</si>
  <si>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</si>
  <si>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</si>
  <si>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</si>
  <si>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</si>
  <si>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</si>
  <si>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</si>
  <si>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</si>
  <si>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</si>
  <si>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</si>
  <si>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</si>
  <si>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</si>
  <si>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</si>
  <si>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</si>
  <si>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</si>
  <si>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</si>
  <si>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</si>
  <si>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</si>
  <si>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</si>
  <si>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</si>
  <si>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</si>
  <si>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</si>
  <si>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</si>
  <si>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</si>
  <si>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</si>
  <si>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</si>
  <si>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</si>
  <si>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</si>
  <si>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</si>
  <si>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</si>
  <si>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</si>
  <si>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</si>
  <si>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</si>
  <si>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</si>
  <si>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</si>
  <si>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</si>
  <si>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</si>
  <si>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</si>
  <si>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</si>
  <si>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</si>
  <si>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</si>
  <si>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</si>
  <si>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</si>
  <si>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</si>
  <si>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</si>
  <si>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</si>
  <si>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</si>
  <si>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</si>
  <si>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</si>
  <si>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</si>
  <si>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</si>
  <si>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</si>
  <si>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</si>
  <si>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</si>
  <si>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</si>
  <si>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</si>
  <si>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</si>
  <si>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</si>
  <si>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</si>
  <si>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</si>
  <si>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</si>
  <si>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</si>
  <si>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</si>
  <si>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</si>
  <si>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</si>
  <si>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</si>
  <si>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</si>
  <si>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</si>
  <si>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</si>
  <si>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</si>
  <si>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</si>
  <si>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</si>
  <si>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</si>
  <si>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</si>
  <si>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</si>
  <si>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</si>
  <si>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</si>
  <si>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</si>
  <si>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</si>
  <si>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</si>
  <si>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</si>
  <si>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</si>
  <si>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</si>
  <si>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</si>
  <si>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</si>
  <si>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</si>
  <si>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</si>
  <si>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</si>
  <si>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</si>
  <si>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</si>
  <si>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</si>
  <si>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</si>
  <si>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</si>
  <si>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</si>
  <si>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</si>
  <si>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</si>
  <si>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</si>
  <si>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</si>
  <si>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</si>
  <si>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</si>
  <si>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</si>
  <si>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</si>
  <si>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</si>
  <si>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</si>
  <si>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</si>
  <si>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</si>
  <si>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</si>
  <si>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</si>
  <si>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</si>
  <si>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</si>
  <si>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</si>
  <si>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</si>
  <si>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</si>
  <si>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</si>
  <si>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</si>
  <si>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</si>
  <si>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</si>
  <si>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</si>
  <si>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</si>
  <si>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</si>
  <si>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</si>
  <si>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</si>
  <si>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</si>
  <si>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</si>
  <si>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</si>
  <si>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</si>
  <si>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</si>
  <si>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</si>
  <si>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</si>
  <si>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</si>
  <si>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</si>
  <si>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</si>
  <si>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</si>
  <si>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</si>
  <si>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</si>
  <si>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</si>
  <si>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</si>
  <si>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</si>
  <si>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</si>
  <si>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</si>
  <si>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</si>
  <si>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</si>
  <si>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</si>
  <si>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</si>
  <si>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</si>
  <si>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</si>
  <si>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</si>
  <si>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</si>
  <si>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</si>
  <si>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</si>
  <si>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</si>
  <si>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</si>
  <si>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</si>
  <si>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</si>
  <si>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</si>
  <si>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</si>
  <si>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</si>
  <si>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</si>
  <si>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</si>
  <si>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</si>
  <si>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</si>
  <si>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</si>
  <si>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</si>
  <si>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</si>
  <si>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</si>
  <si>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</si>
  <si>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</si>
  <si>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</si>
  <si>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</si>
  <si>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</si>
  <si>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</si>
  <si>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</si>
  <si>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</si>
  <si>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</si>
  <si>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</si>
  <si>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</si>
  <si>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</si>
  <si>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</si>
  <si>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</si>
  <si>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</si>
  <si>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</si>
  <si>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</si>
  <si>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</si>
  <si>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</si>
  <si>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</si>
  <si>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</si>
  <si>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</si>
  <si>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</si>
  <si>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</si>
  <si>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</si>
  <si>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</si>
  <si>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</si>
  <si>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</si>
  <si>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</si>
  <si>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</si>
  <si>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</si>
  <si>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</si>
  <si>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</si>
  <si>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</si>
  <si>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</si>
  <si>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</si>
  <si>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</si>
  <si>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</si>
  <si>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</si>
  <si>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</si>
  <si>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</si>
  <si>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</si>
  <si>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</si>
  <si>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</si>
  <si>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</si>
  <si>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</si>
  <si>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</si>
  <si>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</si>
  <si>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</si>
  <si>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</si>
  <si>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</si>
  <si>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</si>
  <si>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</si>
  <si>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</si>
  <si>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</si>
  <si>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</si>
  <si>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</si>
  <si>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</si>
  <si>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</si>
  <si>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</si>
  <si>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</si>
  <si>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</si>
  <si>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</si>
  <si>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</si>
  <si>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</si>
  <si>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</si>
  <si>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</si>
  <si>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</si>
  <si>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</si>
  <si>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</si>
  <si>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</si>
  <si>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</si>
  <si>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</si>
  <si>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</si>
  <si>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</si>
  <si>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</si>
  <si>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</si>
  <si>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</si>
  <si>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</si>
  <si>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</si>
  <si>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</si>
  <si>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</si>
  <si>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</si>
  <si>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</si>
  <si>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</si>
  <si>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</si>
  <si>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</si>
  <si>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</si>
  <si>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</si>
  <si>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</si>
  <si>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</si>
  <si>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</si>
  <si>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</si>
  <si>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</si>
  <si>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</si>
  <si>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</si>
  <si>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</si>
  <si>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</si>
  <si>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</si>
  <si>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</si>
  <si>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</si>
  <si>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</si>
  <si>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</si>
  <si>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</si>
  <si>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</si>
  <si>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</si>
  <si>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</si>
  <si>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</si>
  <si>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</si>
  <si>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</si>
  <si>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</si>
  <si>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</si>
  <si>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</si>
  <si>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</si>
  <si>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</si>
  <si>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</si>
  <si>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</si>
  <si>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</si>
  <si>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</si>
  <si>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</si>
  <si>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</si>
  <si>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</si>
  <si>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</si>
  <si>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</si>
  <si>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</si>
  <si>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</si>
  <si>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</si>
  <si>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</si>
  <si>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</si>
  <si>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</si>
  <si>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</si>
  <si>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</si>
  <si>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</si>
  <si>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</si>
  <si>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</si>
  <si>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</si>
  <si>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</si>
  <si>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</si>
  <si>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</si>
  <si>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</si>
  <si>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</si>
  <si>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</si>
  <si>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</si>
  <si>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</si>
  <si>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</si>
  <si>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</si>
  <si>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</si>
  <si>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</si>
  <si>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</si>
  <si>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</si>
  <si>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</si>
  <si>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</si>
  <si>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</si>
  <si>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</si>
  <si>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</si>
  <si>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</si>
  <si>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</si>
  <si>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</si>
  <si>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</si>
  <si>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</si>
  <si>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</si>
  <si>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</si>
  <si>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</si>
  <si>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</si>
  <si>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</si>
  <si>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</si>
  <si>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</si>
  <si>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</si>
  <si>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</si>
  <si>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</si>
  <si>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</si>
  <si>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</si>
  <si>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</si>
  <si>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</si>
  <si>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</si>
  <si>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</si>
  <si>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</si>
  <si>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</si>
  <si>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</si>
  <si>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</si>
  <si>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</si>
  <si>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</si>
  <si>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</si>
  <si>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</si>
  <si>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</si>
  <si>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</si>
  <si>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</si>
  <si>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</si>
  <si>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</si>
  <si>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</si>
  <si>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</si>
  <si>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</si>
  <si>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</si>
  <si>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</si>
  <si>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</si>
  <si>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</si>
  <si>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</si>
  <si>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</si>
  <si>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</si>
  <si>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</si>
  <si>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</si>
  <si>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</si>
  <si>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</si>
  <si>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</si>
  <si>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</si>
  <si>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</si>
  <si>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</si>
  <si>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</si>
  <si>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</si>
  <si>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</si>
  <si>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</si>
  <si>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</si>
  <si>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</si>
  <si>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</si>
  <si>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</si>
  <si>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</si>
  <si>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</si>
  <si>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</si>
  <si>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</si>
  <si>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</si>
  <si>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</si>
  <si>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</si>
  <si>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</si>
  <si>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</si>
  <si>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</si>
  <si>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</si>
  <si>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</si>
  <si>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</si>
  <si>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</si>
  <si>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</si>
  <si>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</si>
  <si>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</si>
  <si>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</si>
  <si>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</si>
  <si>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</si>
  <si>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</si>
  <si>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</si>
  <si>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</si>
  <si>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</si>
  <si>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</si>
  <si>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</si>
  <si>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</si>
  <si>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</si>
  <si>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</si>
  <si>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</si>
  <si>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</si>
  <si>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</si>
  <si>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</si>
  <si>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</si>
  <si>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</si>
  <si>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</si>
  <si>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</si>
  <si>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</si>
  <si>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</si>
  <si>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</si>
  <si>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</si>
  <si>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</si>
  <si>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</si>
  <si>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</si>
  <si>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</si>
  <si>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</si>
  <si>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</si>
  <si>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</si>
  <si>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</si>
  <si>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</si>
  <si>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</si>
  <si>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</si>
  <si>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</si>
  <si>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</si>
  <si>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</si>
  <si>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</si>
  <si>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</si>
  <si>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</si>
  <si>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</si>
  <si>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</si>
  <si>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</si>
  <si>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</si>
  <si>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</si>
  <si>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</si>
  <si>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</si>
  <si>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</si>
  <si>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</si>
  <si>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</si>
  <si>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</si>
  <si>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</si>
  <si>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</si>
  <si>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</si>
  <si>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</si>
  <si>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</si>
  <si>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</si>
  <si>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</si>
  <si>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</si>
  <si>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</si>
  <si>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</si>
  <si>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</si>
  <si>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</si>
  <si>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</si>
  <si>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</si>
  <si>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</si>
  <si>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</si>
  <si>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</si>
  <si>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</si>
  <si>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</si>
  <si>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</si>
  <si>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</si>
  <si>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</si>
  <si>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</si>
  <si>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</si>
  <si>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</si>
  <si>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</si>
  <si>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</si>
  <si>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t>
  </si>
  <si>
    <t>No Pcm</t>
  </si>
  <si>
    <t xml:space="preserve">sceco blackout and team securing hUB Site </t>
  </si>
  <si>
    <t>PCM-20251207-00001917</t>
  </si>
  <si>
    <t xml:space="preserve">EM team checking </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</si>
  <si>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</si>
  <si>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</si>
  <si>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</si>
  <si>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</si>
  <si>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</si>
  <si>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</si>
  <si>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</si>
  <si>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</si>
  <si>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</si>
  <si>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</si>
  <si>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</si>
  <si>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</si>
  <si>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</si>
  <si>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</si>
  <si>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</si>
  <si>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</si>
  <si>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</si>
  <si>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</si>
  <si>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</si>
  <si>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</si>
  <si>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PCM-20251207-00002497</t>
  </si>
  <si>
    <t>team on the way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</si>
</sst>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3" fillId="9" borderId="10" xfId="0" applyFont="1" applyFill="1" applyBorder="1" applyAlignment="1">
      <alignment horizontal="center" vertical="center"/>
    </xf>
    <xf numFmtId="164" fontId="25" fillId="10" borderId="8" xfId="0" applyNumberFormat="1" applyFont="1" applyFill="1" applyBorder="1" applyAlignment="1">
      <alignment horizontal="center" vertical="center"/>
    </xf>
    <xf numFmtId="165" fontId="23" fillId="9" borderId="8" xfId="0" applyNumberFormat="1" applyFont="1" applyFill="1" applyBorder="1" applyAlignment="1">
      <alignment horizontal="center" vertical="center" wrapText="1"/>
    </xf>
    <xf numFmtId="22"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0" totalsRowShown="0" headerRowDxfId="96" dataDxfId="95" headerRowBorderDxfId="93" tableBorderDxfId="94" totalsRowBorderDxfId="92">
  <autoFilter ref="A1:L1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4" totalsRowShown="0" headerRowDxfId="62" dataDxfId="61" headerRowBorderDxfId="59" tableBorderDxfId="60">
  <autoFilter ref="A1:L9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4" totalsRowShown="0" headerRowDxfId="46" dataDxfId="45" headerRowBorderDxfId="43" tableBorderDxfId="44" totalsRowBorderDxfId="42">
  <autoFilter ref="A1:L1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29" dataDxfId="28" headerRowBorderDxfId="26" tableBorderDxfId="27">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5" totalsRowShown="0" headerRowDxfId="13" tableBorderDxfId="12">
  <autoFilter ref="A1:L39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0"/>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336.05587118055701</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45999.004297106483</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45999.004297106483</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45999.004297106483</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45999.004297106483</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45999.004297106483</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45999.004297106483</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45999.004297106483</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45999.004297106483</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45999.004297106483</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45999.004297106483</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45999.004297106483</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45999.004297106483</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45999.004297106483</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45999.004297106483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45999.004297106483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45999.004297106483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45999.004297106483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45999.004297106483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45999.004297106483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45999.004297106483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45999.004297106483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45999.004297106483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45999.004297106483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45999.004297106483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45999.004297106483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45999.004297106483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45999.004297106483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45999.004297106483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45999.004297106483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45999.004297106483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45999.004297106483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45999.004297106483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45999.004297106483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45999.004297106483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45999.004297106483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45999.004297106483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45999.004297106483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45999.004297106483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45999.004297106483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45999.004297106483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45999.004297106483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45999.004297106483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45999.004297106483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45999.004297106483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45999.004297106483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45999.004297106483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45999.004297106483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45999.004297106483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45999.004297106483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45999.004297106483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45999.004297106483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45999.004297106483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45999.004297106483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45999.004297106483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45999.004297106483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45999.004297106483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45999.004297106483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45999.004297106483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45999.004297106483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45999.004297106483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45999.004297106483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45999.004297106483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45999.004297106483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45999.004297106483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45999.004297106483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45999.004297106483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45999.004297106483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45999.004297106483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45999.004297106483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45999.004297106483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45999.004297106483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45999.004297106483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45999.004297106483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45999.004297106483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45999.004297106483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45999.004297106483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45999.004297106483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45999.004297106483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45999.004297106483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45999.004297106483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45999.004297106483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45999.004297106483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45999.004297106483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45999.004297106483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45999.004297106483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45999.004297106483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45999.004297106483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45999.004297106483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45999.004297106483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45999.004297106483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45999.004297106483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45999.004297106483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45999.004297106483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45999.004297106483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45999.004297106483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45999.004297106483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45999.004297106483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45999.004297106483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45999.004297106483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45999.004297106483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45999.004297106483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45999.004297106483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45999.004297106483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45999.004297106483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45999.004297106483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45999.004297106483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45999.004297106483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45999.004297106483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45999.004297106483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45999.004297106483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45999.004297106483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45999.004297106483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45999.004297106483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45999.004297106483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45999.004297106483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45999.004297106483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45999.004297106483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45999.004297106483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45999.004297106483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45999.004297106483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45999.004297106483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45999.004297106483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45999.004297106483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45999.004297106483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45999.004297106483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45999.004297106483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45999.004297106483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45999.004297106483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45999.004297106483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45999.004297106483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45999.004297106483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45999.004297106483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45999.004297106483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45999.004297106483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45999.004297106483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45999.004297106483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45999.004297106483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45999.004297106483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45999.004297106483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45999.004297106483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45999.004297106483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45999.004297106483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45999.004297106483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45999.004297106483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45999.004297106483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45999.004297106483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45999.004297106483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45999.004297106483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45999.004297106483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45999.004297106483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45999.004297106483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45999.004297106483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45999.004297106483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45999.004297106483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45999.004297106483</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45999.004297106483</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45999.004297106483</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45999.004297106483</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45999.004297106483</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45999.004297106483</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45999.004297106483</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45999.004297106483</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45999.004297106483</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45999.004297106483</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45999.004297106483</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45999.004297106483</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45999.004297106483</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45999.004297106483</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45999.004297106483</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45999.004297106483</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45999.004297106483</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45999.004297106483</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45999.004297106483</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45999.004297106483</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45999.004297106483</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45999.004297106483</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45999.004297106483</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45999.004297106483</v>
      </c>
      <c r="H180" s="122"/>
      <c r="I180" s="124" t="str">
        <f>IFERROR(VLOOKUP(D180,DB!A:F,6,0),"")</f>
        <v/>
      </c>
      <c r="J180" s="124" t="str">
        <f>IFERROR(VLOOKUP(D180,DB!A:G,7,0),"")</f>
        <v/>
      </c>
      <c r="K180" s="120"/>
      <c r="L180" s="119" t="str">
        <f>IFERROR(VLOOKUP(D180,DB!A:I,9,0),"")</f>
        <v/>
      </c>
    </row>
  </sheetData>
  <customSheetViews>
    <customSheetView guid="{F6042A99-DD27-4453-835D-0834D95730CC}" filter="1" showAutoFilter="1">
      <pageMargins left="0" right="0" top="0" bottom="0" header="0" footer="0"/>
      <autoFilter ref="B1:M1" xr:uid="{F8F62A4A-61B7-4E55-A579-9425D3630B8A}"/>
    </customSheetView>
  </customSheetViews>
  <dataValidations count="2">
    <dataValidation allowBlank="1" showInputMessage="1" showErrorMessage="1" sqref="E1" xr:uid="{5DBA255D-CDD9-49FB-AD3C-AF70AB4EE696}"/>
    <dataValidation type="list" allowBlank="1" showInputMessage="1" showErrorMessage="1" sqref="E2 E3:E1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topLeftCell="I128" workbookViewId="0">
      <selection activeCell="A6" sqref="A6:K138"/>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174.00445914352167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14.616878125001676</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1.6489151620407938</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26320</v>
      </c>
      <c r="E6" s="81" t="s">
        <v>39106</v>
      </c>
      <c r="F6" s="97">
        <v>45998.920648148145</v>
      </c>
      <c r="G6" s="98">
        <f t="shared" ref="G6:G67" ca="1" si="1">IFERROR(NOW()-F6,"-")</f>
        <v>8.364895833801711E-2</v>
      </c>
      <c r="H6" s="97">
        <v>45998.915729166663</v>
      </c>
      <c r="I6" s="18" t="str">
        <f>IFERROR(VLOOKUP(D6,DB!A:F,6,0),"")</f>
        <v>Power cube</v>
      </c>
      <c r="J6" s="18" t="str">
        <f>IFERROR(VLOOKUP(D6,DB!A:G,7,0),"")</f>
        <v>Good+No BB Design</v>
      </c>
      <c r="K6" s="82" t="s">
        <v>39120</v>
      </c>
      <c r="L6" s="18" t="str">
        <f>IFERROR(VLOOKUP(D6,DB!A:I,9,0),"")</f>
        <v>Latis</v>
      </c>
    </row>
    <row r="7" spans="1:12" ht="31.5" customHeight="1">
      <c r="A7" s="96"/>
      <c r="B7" s="18" t="str">
        <f>IFERROR(VLOOKUP(D7,DB!A:K,11,0),"")</f>
        <v/>
      </c>
      <c r="C7" s="18"/>
      <c r="D7" s="18"/>
      <c r="E7" s="81"/>
      <c r="F7" s="97"/>
      <c r="G7" s="98">
        <f t="shared" ca="1" si="1"/>
        <v>45999.004297106483</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t="shared" ca="1" si="1"/>
        <v>45999.004297106483</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t="shared" ca="1" si="1"/>
        <v>45999.004297106483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t="shared" ca="1" si="1"/>
        <v>45999.004297106483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t="shared" ca="1" si="1"/>
        <v>45999.004297106483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t="shared" ca="1" si="1"/>
        <v>45999.004297106483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t="shared" ca="1" si="1"/>
        <v>45999.004297106483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t="shared" ca="1" si="1"/>
        <v>45999.004297106483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t="shared" ca="1" si="1"/>
        <v>45999.004297106483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t="shared" ca="1" si="1"/>
        <v>45999.004297106483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t="shared" ca="1" si="1"/>
        <v>45999.004297106483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t="shared" ca="1" si="1"/>
        <v>45999.004297106483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t="shared" ca="1" si="1"/>
        <v>45999.004297106483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t="shared" ca="1" si="1"/>
        <v>45999.004297106483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t="shared" ca="1" si="1"/>
        <v>45999.004297106483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t="shared" ca="1" si="1"/>
        <v>45999.004297106483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t="shared" ca="1" si="1"/>
        <v>45999.004297106483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t="shared" ca="1" si="1"/>
        <v>45999.004297106483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t="shared" ca="1" si="1"/>
        <v>45999.004297106483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t="shared" ca="1" si="1"/>
        <v>45999.004297106483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t="shared" ca="1" si="1"/>
        <v>45999.004297106483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t="shared" ca="1" si="1"/>
        <v>45999.004297106483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t="shared" ca="1" si="1"/>
        <v>45999.004297106483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t="shared" ca="1" si="1"/>
        <v>45999.004297106483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t="shared" ca="1" si="1"/>
        <v>45999.004297106483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t="shared" ca="1" si="1"/>
        <v>45999.004297106483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t="shared" ca="1" si="1"/>
        <v>45999.004297106483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t="shared" ca="1" si="1"/>
        <v>45999.004297106483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t="shared" ca="1" si="1"/>
        <v>45999.004297106483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t="shared" ca="1" si="1"/>
        <v>45999.004297106483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t="shared" ca="1" si="1"/>
        <v>45999.004297106483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t="shared" ca="1" si="1"/>
        <v>45999.004297106483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t="shared" ca="1" si="1"/>
        <v>45999.004297106483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t="shared" ca="1" si="1"/>
        <v>45999.004297106483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t="shared" ca="1" si="1"/>
        <v>45999.004297106483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t="shared" ca="1" si="1"/>
        <v>45999.004297106483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t="shared" ca="1" si="1"/>
        <v>45999.004297106483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t="shared" ca="1" si="1"/>
        <v>45999.004297106483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t="shared" ca="1" si="1"/>
        <v>45999.004297106483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t="shared" ca="1" si="1"/>
        <v>45999.004297106483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t="shared" ca="1" si="1"/>
        <v>45999.004297106483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t="shared" ca="1" si="1"/>
        <v>45999.004297106483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t="shared" ca="1" si="1"/>
        <v>45999.004297106483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t="shared" ca="1" si="1"/>
        <v>45999.004297106483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t="shared" ca="1" si="1"/>
        <v>45999.004297106483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t="shared" ca="1" si="1"/>
        <v>45999.004297106483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t="shared" ca="1" si="1"/>
        <v>45999.004297106483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t="shared" ca="1" si="1"/>
        <v>45999.004297106483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t="shared" ca="1" si="1"/>
        <v>45999.004297106483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t="shared" ca="1" si="1"/>
        <v>45999.004297106483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t="shared" ca="1" si="1"/>
        <v>45999.004297106483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t="shared" ca="1" si="1"/>
        <v>45999.004297106483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t="shared" ca="1" si="1"/>
        <v>45999.004297106483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t="shared" ca="1" si="1"/>
        <v>45999.004297106483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t="shared" ca="1" si="1"/>
        <v>45999.004297106483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t="shared" ca="1" si="1"/>
        <v>45999.004297106483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t="shared" ca="1" si="1"/>
        <v>45999.004297106483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t="shared" ca="1" si="1"/>
        <v>45999.004297106483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t="shared" ca="1" si="1"/>
        <v>45999.004297106483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t="shared" ca="1" si="1"/>
        <v>45999.004297106483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t="shared" ca="1" si="1"/>
        <v>45999.004297106483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t="shared" ref="G68:G131" ca="1" si="2">IFERROR(NOW()-F68,"-")</f>
        <v>45999.004297106483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t="shared" ca="1" si="2"/>
        <v>45999.004297106483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t="shared" ca="1" si="2"/>
        <v>45999.004297106483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t="shared" ca="1" si="2"/>
        <v>45999.004297106483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t="shared" ca="1" si="2"/>
        <v>45999.004297106483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t="shared" ca="1" si="2"/>
        <v>45999.004297106483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t="shared" ca="1" si="2"/>
        <v>45999.004297106483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t="shared" ca="1" si="2"/>
        <v>45999.004297106483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t="shared" ca="1" si="2"/>
        <v>45999.004297106483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t="shared" ca="1" si="2"/>
        <v>45999.004297106483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t="shared" ca="1" si="2"/>
        <v>45999.004297106483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t="shared" ca="1" si="2"/>
        <v>45999.004297106483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t="shared" ca="1" si="2"/>
        <v>45999.004297106483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t="shared" ca="1" si="2"/>
        <v>45999.004297106483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t="shared" ca="1" si="2"/>
        <v>45999.004297106483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t="shared" ca="1" si="2"/>
        <v>45999.004297106483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t="shared" ca="1" si="2"/>
        <v>45999.004297106483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t="shared" ca="1" si="2"/>
        <v>45999.004297106483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t="shared" ca="1" si="2"/>
        <v>45999.004297106483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t="shared" ca="1" si="2"/>
        <v>45999.004297106483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t="shared" ca="1" si="2"/>
        <v>45999.004297106483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t="shared" ca="1" si="2"/>
        <v>45999.004297106483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t="shared" ca="1" si="2"/>
        <v>45999.004297106483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t="shared" ca="1" si="2"/>
        <v>45999.004297106483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t="shared" ca="1" si="2"/>
        <v>45999.004297106483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t="shared" ca="1" si="2"/>
        <v>45999.004297106483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t="shared" ca="1" si="2"/>
        <v>45999.004297106483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t="shared" ca="1" si="2"/>
        <v>45999.004297106483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t="shared" ca="1" si="2"/>
        <v>45999.004297106483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t="shared" ca="1" si="2"/>
        <v>45999.004297106483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t="shared" ca="1" si="2"/>
        <v>45999.004297106483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t="shared" ca="1" si="2"/>
        <v>45999.004297106483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t="shared" ca="1" si="2"/>
        <v>45999.004297106483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t="shared" ca="1" si="2"/>
        <v>45999.004297106483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t="shared" ca="1" si="2"/>
        <v>45999.004297106483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t="shared" ca="1" si="2"/>
        <v>45999.004297106483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t="shared" ca="1" si="2"/>
        <v>45999.004297106483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t="shared" ca="1" si="2"/>
        <v>45999.004297106483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t="shared" ca="1" si="2"/>
        <v>45999.004297106483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t="shared" ca="1" si="2"/>
        <v>45999.004297106483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t="shared" ca="1" si="2"/>
        <v>45999.004297106483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t="shared" ca="1" si="2"/>
        <v>45999.004297106483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t="shared" ca="1" si="2"/>
        <v>45999.004297106483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t="shared" ca="1" si="2"/>
        <v>45999.004297106483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t="shared" ca="1" si="2"/>
        <v>45999.004297106483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t="shared" ca="1" si="2"/>
        <v>45999.004297106483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t="shared" ca="1" si="2"/>
        <v>45999.004297106483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t="shared" ca="1" si="2"/>
        <v>45999.004297106483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t="shared" ca="1" si="2"/>
        <v>45999.004297106483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t="shared" ca="1" si="2"/>
        <v>45999.004297106483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t="shared" ca="1" si="2"/>
        <v>45999.004297106483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t="shared" ca="1" si="2"/>
        <v>45999.004297106483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t="shared" ca="1" si="2"/>
        <v>45999.004297106483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t="shared" ca="1" si="2"/>
        <v>45999.004297106483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t="shared" ca="1" si="2"/>
        <v>45999.004297106483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t="shared" ca="1" si="2"/>
        <v>45999.004297106483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t="shared" ca="1" si="2"/>
        <v>45999.004297106483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t="shared" ca="1" si="2"/>
        <v>45999.004297106483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t="shared" ca="1" si="2"/>
        <v>45999.004297106483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t="shared" ca="1" si="2"/>
        <v>45999.004297106483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t="shared" ca="1" si="2"/>
        <v>45999.004297106483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t="shared" ca="1" si="2"/>
        <v>45999.004297106483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t="shared" ca="1" si="2"/>
        <v>45999.004297106483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t="shared" ca="1" si="2"/>
        <v>45999.004297106483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t="shared" ref="G132:G138" ca="1" si="3">IFERROR(NOW()-F132,"-")</f>
        <v>45999.004297106483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t="shared" ca="1" si="3"/>
        <v>45999.004297106483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t="shared" ca="1" si="3"/>
        <v>45999.004297106483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t="shared" ca="1" si="3"/>
        <v>45999.004297106483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t="shared" ca="1" si="3"/>
        <v>45999.004297106483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t="shared" ca="1" si="3"/>
        <v>45999.004297106483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t="shared" ca="1" si="3"/>
        <v>45999.004297106483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45999.004297106483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45999.004297106483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45999.004297106483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45999.004297106483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45999.004297106483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45999.004297106483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45999.004297106483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45999.004297106483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45999.004297106483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45999.004297106483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45999.004297106483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45999.004297106483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45999.004297106483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45999.004297106483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45999.004297106483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45999.004297106483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45999.004297106483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45999.004297106483</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45999.004297106483</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45999.004297106483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45999.004297106483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45999.004297106483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45999.004297106483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45999.004297106483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45999.004297106483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45999.004297106483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45999.004297106483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45999.004297106483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45999.004297106483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45999.004297106483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45999.004297106483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45999.004297106483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45999.004297106483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45999.004297106483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45999.004297106483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45999.004297106483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45999.004297106483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45999.004297106483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45999.004297106483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45999.004297106483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45999.004297106483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45999.004297106483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45999.004297106483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45999.004297106483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45999.004297106483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45999.004297106483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45999.004297106483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45999.004297106483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45999.004297106483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45999.004297106483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45999.004297106483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45999.004297106483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45999.004297106483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45999.004297106483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45999.004297106483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45999.004297106483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45999.004297106483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45999.004297106483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45999.004297106483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45999.004297106483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45999.004297106483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45999.004297106483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45999.004297106483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45999.004297106483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45999.004297106483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45999.004297106483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45999.004297106483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45999.004297106483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45999.004297106483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45999.004297106483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45999.004297106483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45999.004297106483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45999.004297106483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45999.004297106483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45999.004297106483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45999.004297106483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45999.004297106483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45999.004297106483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45999.004297106483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45999.004297106483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45999.004297106483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45999.004297106483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45999.004297106483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45999.004297106483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45999.004297106483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45999.004297106483</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45999.004297106483</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45999.004297106483</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45999.004297106483</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45999.004297106483</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45999.004297106483</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45999.004297106483</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45999.004297106483</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45999.004297106483</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45999.004297106483</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45999.004297106483</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45999.004297106483</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45999.004297106483</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45999.004297106483</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45999.004297106483</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45999.004297106483</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45999.004297106483</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45999.004297106483</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45999.004297106483</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45999.004297106483</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45999.004297106483</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45999.004297106483</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45999.004297106483</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45999.004297106483</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45999.004297106483</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45999.004297106483</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45999.004297106483</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45999.004297106483</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45999.004297106483</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45999.004297106483</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45999.004297106483</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45999.004297106483</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45999.004297106483</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45999.004297106483</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45999.004297106483</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45999.004297106483</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45999.004297106483</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45999.004297106483</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45999.004297106483</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45999.004297106483</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45999.004297106483</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45999.004297106483</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45999.004297106483</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4"/>
  <sheetViews>
    <sheetView workbookViewId="0">
      <selection activeCell="E11" sqref="E11"/>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39121</v>
      </c>
      <c r="B2" s="58" t="str">
        <f>IFERROR(VLOOKUP(D2,DB!A:K,11,0),"")</f>
        <v>R3</v>
      </c>
      <c r="C2" s="18">
        <v>4</v>
      </c>
      <c r="D2" s="18" t="s">
        <v>25104</v>
      </c>
      <c r="E2" s="18" t="s">
        <v>39106</v>
      </c>
      <c r="F2" s="20"/>
      <c r="G2" s="155">
        <f ca="1">IFERROR(NOW()-F2,"-")</f>
        <v>45999.004297106483</v>
      </c>
      <c r="H2" s="156">
        <v>45998.510266203702</v>
      </c>
      <c r="I2" s="19" t="str">
        <f>IFERROR(VLOOKUP(D2,DB!A:F,6,0),"")</f>
        <v>SCECO</v>
      </c>
      <c r="J2" s="18" t="str">
        <f>IFERROR(VLOOKUP(D2,DB!A:G,7,0),"")</f>
        <v>Vandalized</v>
      </c>
      <c r="K2" s="42" t="s">
        <v>39122</v>
      </c>
      <c r="L2" s="23" t="str">
        <f>IFERROR(VLOOKUP(D2,DB!A:I,9,0),"")</f>
        <v>Latis</v>
      </c>
    </row>
    <row r="3" spans="1:13" ht="15" customHeight="1">
      <c r="A3" s="157" t="s">
        <v>39123</v>
      </c>
      <c r="B3" s="58" t="str">
        <f>IFERROR(VLOOKUP(D3,DB!A:K,11,0),"")</f>
        <v>R3</v>
      </c>
      <c r="C3" s="18">
        <v>1</v>
      </c>
      <c r="D3" s="154" t="s">
        <v>19779</v>
      </c>
      <c r="E3" s="18" t="s">
        <v>39106</v>
      </c>
      <c r="F3" s="22">
        <v>45998.760289351849</v>
      </c>
      <c r="G3" s="21">
        <f t="shared" ref="G3" ca="1" si="0">IFERROR(NOW()-F3,"-")</f>
        <v>0.2440077546343673</v>
      </c>
      <c r="H3" s="22">
        <v>45998.755266203705</v>
      </c>
      <c r="I3" s="19" t="str">
        <f>IFERROR(VLOOKUP(D3,DB!A:F,6,0),"")</f>
        <v>SCECO</v>
      </c>
      <c r="J3" s="18" t="str">
        <f>IFERROR(VLOOKUP(D3,DB!A:G,7,0),"")</f>
        <v>Good</v>
      </c>
      <c r="K3" s="42" t="s">
        <v>39124</v>
      </c>
      <c r="L3" s="23" t="str">
        <f>IFERROR(VLOOKUP(D3,DB!A:I,9,0),"")</f>
        <v>Latis</v>
      </c>
    </row>
    <row r="4" spans="1:13" ht="15" customHeight="1">
      <c r="A4" s="19"/>
      <c r="B4" s="58" t="str">
        <f>IFERROR(VLOOKUP(D4,DB!A:K,11,0),"")</f>
        <v/>
      </c>
      <c r="C4" s="18"/>
      <c r="D4" s="154"/>
      <c r="E4" s="18"/>
      <c r="F4" s="20"/>
      <c r="G4" s="21">
        <f t="shared" ref="G4:G67" ca="1" si="1">IFERROR(NOW()-F4,"-")</f>
        <v>45999.004297106483</v>
      </c>
      <c r="H4"/>
      <c r="I4" s="19" t="str">
        <f>IFERROR(VLOOKUP(D4,DB!A:F,6,0),"")</f>
        <v/>
      </c>
      <c r="J4" s="18" t="str">
        <f>IFERROR(VLOOKUP(D4,DB!A:G,7,0),"")</f>
        <v/>
      </c>
      <c r="K4" s="42"/>
      <c r="L4" s="23" t="str">
        <f>IFERROR(VLOOKUP(D4,DB!A:I,9,0),"")</f>
        <v/>
      </c>
    </row>
    <row r="5" spans="1:13" ht="15" customHeight="1">
      <c r="A5" s="19"/>
      <c r="B5" s="58" t="str">
        <f>IFERROR(VLOOKUP(D5,DB!A:K,11,0),"")</f>
        <v/>
      </c>
      <c r="C5" s="18"/>
      <c r="D5" s="154"/>
      <c r="E5" s="18"/>
      <c r="F5" s="20"/>
      <c r="G5" s="21">
        <f t="shared" ca="1" si="1"/>
        <v>45999.004297106483</v>
      </c>
      <c r="H5" s="22"/>
      <c r="I5" s="19" t="str">
        <f>IFERROR(VLOOKUP(D5,DB!A:F,6,0),"")</f>
        <v/>
      </c>
      <c r="J5" s="18" t="str">
        <f>IFERROR(VLOOKUP(D5,DB!A:G,7,0),"")</f>
        <v/>
      </c>
      <c r="K5" s="42"/>
      <c r="L5" s="23" t="str">
        <f>IFERROR(VLOOKUP(D5,DB!A:I,9,0),"")</f>
        <v/>
      </c>
    </row>
    <row r="6" spans="1:13" ht="15" customHeight="1">
      <c r="A6" s="19"/>
      <c r="B6" s="58" t="str">
        <f>IFERROR(VLOOKUP(D6,DB!A:K,11,0),"")</f>
        <v/>
      </c>
      <c r="C6" s="18"/>
      <c r="D6" s="154"/>
      <c r="E6" s="18"/>
      <c r="F6" s="20"/>
      <c r="G6" s="21">
        <f t="shared" ca="1" si="1"/>
        <v>45999.004297106483</v>
      </c>
      <c r="H6" s="22"/>
      <c r="I6" s="19" t="str">
        <f>IFERROR(VLOOKUP(D6,DB!A:F,6,0),"")</f>
        <v/>
      </c>
      <c r="J6" s="18" t="str">
        <f>IFERROR(VLOOKUP(D6,DB!A:G,7,0),"")</f>
        <v/>
      </c>
      <c r="K6" s="42"/>
      <c r="L6" s="23" t="str">
        <f>IFERROR(VLOOKUP(D6,DB!A:I,9,0),"")</f>
        <v/>
      </c>
    </row>
    <row r="7" spans="1:13" ht="15" customHeight="1">
      <c r="A7" s="19"/>
      <c r="B7" s="58" t="str">
        <f>IFERROR(VLOOKUP(D7,DB!A:K,11,0),"")</f>
        <v/>
      </c>
      <c r="C7" s="18"/>
      <c r="D7" s="154"/>
      <c r="E7" s="18"/>
      <c r="F7" s="20"/>
      <c r="G7" s="21">
        <f t="shared" ca="1" si="1"/>
        <v>45999.004297106483</v>
      </c>
      <c r="H7" s="22"/>
      <c r="I7" s="19" t="str">
        <f>IFERROR(VLOOKUP(D7,DB!A:F,6,0),"")</f>
        <v/>
      </c>
      <c r="J7" s="18" t="str">
        <f>IFERROR(VLOOKUP(D7,DB!A:G,7,0),"")</f>
        <v/>
      </c>
      <c r="K7" s="42"/>
      <c r="L7" s="23" t="str">
        <f>IFERROR(VLOOKUP(D7,DB!A:I,9,0),"")</f>
        <v/>
      </c>
    </row>
    <row r="8" spans="1:13" ht="15" customHeight="1">
      <c r="A8" s="19"/>
      <c r="B8" s="58" t="str">
        <f>IFERROR(VLOOKUP(D8,DB!A:K,11,0),"")</f>
        <v/>
      </c>
      <c r="C8" s="18"/>
      <c r="D8" s="154"/>
      <c r="E8" s="18"/>
      <c r="F8" s="20"/>
      <c r="G8" s="21">
        <f t="shared" ca="1" si="1"/>
        <v>45999.004297106483</v>
      </c>
      <c r="H8" s="22"/>
      <c r="I8" s="19" t="str">
        <f>IFERROR(VLOOKUP(D8,DB!A:F,6,0),"")</f>
        <v/>
      </c>
      <c r="J8" s="18" t="str">
        <f>IFERROR(VLOOKUP(D8,DB!A:G,7,0),"")</f>
        <v/>
      </c>
      <c r="K8" s="42"/>
      <c r="L8" s="23" t="str">
        <f>IFERROR(VLOOKUP(D8,DB!A:I,9,0),"")</f>
        <v/>
      </c>
    </row>
    <row r="9" spans="1:13" ht="15" customHeight="1">
      <c r="A9" s="19"/>
      <c r="B9" s="58" t="str">
        <f>IFERROR(VLOOKUP(D9,DB!A:K,11,0),"")</f>
        <v/>
      </c>
      <c r="C9" s="18"/>
      <c r="D9" s="153"/>
      <c r="E9" s="18"/>
      <c r="F9" s="20"/>
      <c r="G9" s="21">
        <f t="shared" ca="1" si="1"/>
        <v>45999.004297106483</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1"/>
        <v>45999.004297106483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45999.004297106483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45999.004297106483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45999.004297106483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45999.004297106483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45999.004297106483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45999.004297106483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45999.004297106483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45999.004297106483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45999.004297106483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45999.004297106483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45999.004297106483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45999.004297106483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45999.004297106483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45999.004297106483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45999.004297106483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45999.004297106483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45999.004297106483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45999.004297106483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45999.004297106483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45999.004297106483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45999.004297106483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45999.004297106483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45999.004297106483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45999.004297106483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45999.004297106483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45999.004297106483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45999.004297106483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45999.004297106483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45999.004297106483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45999.004297106483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45999.004297106483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45999.004297106483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45999.004297106483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45999.004297106483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45999.004297106483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45999.004297106483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45999.004297106483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45999.004297106483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45999.004297106483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45999.004297106483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45999.004297106483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45999.004297106483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45999.004297106483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45999.004297106483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45999.004297106483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45999.004297106483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45999.004297106483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45999.004297106483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45999.004297106483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45999.004297106483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45999.004297106483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45999.004297106483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45999.004297106483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45999.004297106483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45999.004297106483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45999.004297106483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45999.004297106483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ref="G68:G131" ca="1" si="2">IFERROR(NOW()-F68,"-")</f>
        <v>45999.004297106483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2"/>
        <v>45999.004297106483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45999.004297106483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45999.004297106483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45999.004297106483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45999.004297106483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45999.004297106483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45999.004297106483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45999.004297106483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45999.004297106483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45999.004297106483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45999.004297106483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45999.004297106483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45999.004297106483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45999.004297106483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45999.004297106483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45999.004297106483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45999.004297106483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45999.004297106483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45999.004297106483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45999.004297106483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45999.004297106483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45999.004297106483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45999.004297106483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45999.004297106483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45999.004297106483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45999.004297106483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45999.004297106483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45999.004297106483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45999.004297106483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45999.004297106483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45999.004297106483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45999.004297106483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45999.004297106483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45999.004297106483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45999.004297106483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45999.004297106483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45999.004297106483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45999.004297106483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45999.004297106483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45999.004297106483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45999.004297106483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45999.004297106483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45999.004297106483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45999.004297106483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45999.004297106483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45999.004297106483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45999.004297106483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45999.004297106483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45999.004297106483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45999.004297106483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45999.004297106483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45999.004297106483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45999.004297106483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45999.004297106483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45999.004297106483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45999.004297106483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45999.004297106483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45999.004297106483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45999.004297106483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45999.004297106483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45999.004297106483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45999.004297106483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45999.004297106483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ref="G132:G195" ca="1" si="3">IFERROR(NOW()-F132,"-")</f>
        <v>45999.004297106483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3"/>
        <v>45999.004297106483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45999.004297106483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45999.004297106483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45999.004297106483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45999.004297106483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45999.004297106483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45999.004297106483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45999.004297106483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45999.004297106483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45999.004297106483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45999.004297106483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45999.004297106483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45999.004297106483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45999.004297106483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45999.004297106483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45999.004297106483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45999.004297106483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45999.004297106483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45999.004297106483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45999.004297106483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45999.004297106483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45999.004297106483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45999.004297106483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45999.004297106483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45999.004297106483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45999.004297106483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45999.004297106483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45999.004297106483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45999.004297106483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45999.004297106483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45999.004297106483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45999.004297106483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45999.004297106483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45999.004297106483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45999.004297106483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45999.004297106483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45999.004297106483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45999.004297106483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45999.004297106483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45999.004297106483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45999.004297106483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45999.004297106483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45999.004297106483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45999.004297106483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45999.004297106483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45999.004297106483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45999.004297106483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45999.004297106483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45999.004297106483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45999.004297106483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45999.004297106483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45999.004297106483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45999.004297106483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45999.004297106483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45999.004297106483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45999.004297106483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45999.004297106483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45999.004297106483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45999.004297106483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45999.004297106483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45999.004297106483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45999.004297106483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45999.004297106483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ref="G196:G259" ca="1" si="4">IFERROR(NOW()-F196,"-")</f>
        <v>45999.004297106483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4"/>
        <v>45999.004297106483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45999.004297106483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45999.004297106483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45999.004297106483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45999.004297106483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45999.004297106483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45999.004297106483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45999.004297106483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45999.004297106483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45999.004297106483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45999.004297106483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45999.004297106483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45999.004297106483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45999.004297106483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45999.004297106483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45999.004297106483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45999.004297106483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45999.004297106483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45999.004297106483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45999.004297106483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45999.004297106483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45999.004297106483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45999.004297106483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45999.004297106483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45999.004297106483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45999.004297106483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45999.004297106483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45999.004297106483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45999.004297106483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45999.004297106483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45999.004297106483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45999.004297106483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45999.004297106483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45999.004297106483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45999.004297106483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45999.004297106483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45999.004297106483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45999.004297106483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45999.004297106483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45999.004297106483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45999.004297106483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45999.004297106483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45999.004297106483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45999.004297106483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45999.004297106483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45999.004297106483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45999.004297106483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45999.004297106483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45999.004297106483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45999.004297106483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45999.004297106483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45999.004297106483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45999.004297106483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45999.004297106483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45999.004297106483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45999.004297106483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45999.004297106483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45999.004297106483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45999.004297106483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45999.004297106483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45999.004297106483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45999.004297106483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45999.004297106483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ref="G260:G323" ca="1" si="5">IFERROR(NOW()-F260,"-")</f>
        <v>45999.004297106483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5"/>
        <v>45999.004297106483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45999.004297106483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45999.004297106483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45999.004297106483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45999.004297106483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45999.004297106483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45999.004297106483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45999.004297106483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45999.004297106483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45999.004297106483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45999.004297106483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45999.004297106483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45999.004297106483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45999.004297106483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45999.004297106483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45999.004297106483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45999.004297106483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45999.004297106483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45999.004297106483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45999.004297106483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45999.004297106483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45999.004297106483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45999.004297106483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45999.004297106483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45999.004297106483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45999.004297106483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45999.004297106483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45999.004297106483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45999.004297106483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45999.004297106483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45999.004297106483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45999.004297106483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45999.004297106483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45999.004297106483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45999.004297106483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45999.004297106483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45999.004297106483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45999.004297106483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45999.004297106483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45999.004297106483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45999.004297106483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45999.004297106483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45999.004297106483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45999.004297106483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45999.004297106483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45999.004297106483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45999.004297106483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45999.004297106483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45999.004297106483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45999.004297106483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45999.004297106483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45999.004297106483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45999.004297106483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45999.004297106483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45999.004297106483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45999.004297106483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45999.004297106483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45999.004297106483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45999.004297106483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45999.004297106483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45999.004297106483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45999.004297106483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45999.004297106483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ref="G324:G387" ca="1" si="6">IFERROR(NOW()-F324,"-")</f>
        <v>45999.004297106483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6"/>
        <v>45999.004297106483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45999.004297106483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45999.004297106483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45999.004297106483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45999.004297106483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45999.004297106483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45999.004297106483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45999.004297106483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45999.004297106483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45999.004297106483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45999.004297106483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45999.004297106483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45999.004297106483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45999.004297106483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45999.004297106483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45999.004297106483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45999.004297106483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45999.004297106483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45999.004297106483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45999.004297106483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45999.004297106483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45999.004297106483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45999.004297106483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45999.004297106483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45999.004297106483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45999.004297106483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45999.004297106483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45999.004297106483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45999.004297106483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45999.004297106483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45999.004297106483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45999.004297106483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45999.004297106483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45999.004297106483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45999.004297106483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45999.004297106483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45999.004297106483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45999.004297106483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45999.004297106483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45999.004297106483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45999.004297106483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45999.004297106483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45999.004297106483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45999.004297106483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45999.004297106483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45999.004297106483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45999.004297106483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45999.004297106483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45999.004297106483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45999.004297106483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45999.004297106483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45999.004297106483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45999.004297106483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45999.004297106483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45999.004297106483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45999.004297106483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45999.004297106483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45999.004297106483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45999.004297106483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45999.004297106483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45999.004297106483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45999.004297106483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45999.004297106483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ref="G388:G451" ca="1" si="7">IFERROR(NOW()-F388,"-")</f>
        <v>45999.004297106483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7"/>
        <v>45999.004297106483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45999.004297106483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45999.004297106483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45999.004297106483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45999.004297106483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45999.004297106483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45999.004297106483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45999.004297106483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45999.004297106483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45999.004297106483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45999.004297106483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45999.004297106483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45999.004297106483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45999.004297106483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45999.004297106483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45999.004297106483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45999.004297106483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45999.004297106483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45999.004297106483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45999.004297106483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45999.004297106483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45999.004297106483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45999.004297106483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45999.004297106483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45999.004297106483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45999.004297106483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45999.004297106483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45999.004297106483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45999.004297106483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45999.004297106483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45999.004297106483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45999.004297106483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45999.004297106483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45999.004297106483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45999.004297106483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45999.004297106483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45999.004297106483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45999.004297106483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45999.004297106483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45999.004297106483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45999.004297106483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45999.004297106483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45999.004297106483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45999.004297106483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45999.004297106483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45999.004297106483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45999.004297106483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45999.004297106483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45999.004297106483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45999.004297106483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45999.004297106483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45999.004297106483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45999.004297106483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45999.004297106483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45999.004297106483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45999.004297106483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45999.004297106483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45999.004297106483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45999.004297106483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45999.004297106483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45999.004297106483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45999.004297106483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45999.004297106483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ref="G452:G515" ca="1" si="8">IFERROR(NOW()-F452,"-")</f>
        <v>45999.004297106483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8"/>
        <v>45999.004297106483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45999.004297106483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45999.004297106483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45999.004297106483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45999.004297106483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45999.004297106483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45999.004297106483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45999.004297106483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45999.004297106483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45999.004297106483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45999.004297106483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45999.004297106483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45999.004297106483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45999.004297106483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45999.004297106483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45999.004297106483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45999.004297106483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45999.004297106483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45999.004297106483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45999.004297106483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45999.004297106483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45999.004297106483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45999.004297106483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45999.004297106483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45999.004297106483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45999.004297106483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45999.004297106483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45999.004297106483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45999.004297106483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45999.004297106483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45999.004297106483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45999.004297106483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45999.004297106483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45999.004297106483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45999.004297106483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45999.004297106483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45999.004297106483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45999.004297106483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45999.004297106483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45999.004297106483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45999.004297106483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45999.004297106483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45999.004297106483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45999.004297106483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45999.004297106483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45999.004297106483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45999.004297106483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45999.004297106483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45999.004297106483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45999.004297106483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45999.004297106483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45999.004297106483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45999.004297106483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45999.004297106483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45999.004297106483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45999.004297106483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45999.004297106483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45999.004297106483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45999.004297106483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45999.004297106483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45999.004297106483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45999.004297106483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45999.004297106483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ref="G516:G579" ca="1" si="9">IFERROR(NOW()-F516,"-")</f>
        <v>45999.004297106483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9"/>
        <v>45999.004297106483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45999.004297106483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45999.004297106483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45999.004297106483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45999.004297106483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45999.004297106483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45999.004297106483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45999.004297106483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45999.004297106483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45999.004297106483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45999.004297106483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45999.004297106483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45999.004297106483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45999.004297106483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45999.004297106483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45999.004297106483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45999.004297106483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45999.004297106483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45999.004297106483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45999.004297106483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45999.004297106483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45999.004297106483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45999.004297106483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45999.004297106483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45999.004297106483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45999.004297106483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45999.004297106483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45999.004297106483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45999.004297106483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45999.004297106483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45999.004297106483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45999.004297106483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45999.004297106483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45999.004297106483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45999.004297106483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45999.004297106483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45999.004297106483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45999.004297106483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45999.004297106483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45999.004297106483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45999.004297106483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45999.004297106483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45999.004297106483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45999.004297106483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45999.004297106483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45999.004297106483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45999.004297106483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45999.004297106483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45999.004297106483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45999.004297106483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45999.004297106483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45999.004297106483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45999.004297106483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45999.004297106483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45999.004297106483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45999.004297106483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45999.004297106483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45999.004297106483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45999.004297106483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45999.004297106483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45999.004297106483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45999.004297106483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45999.004297106483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ref="G580:G643" ca="1" si="10">IFERROR(NOW()-F580,"-")</f>
        <v>45999.004297106483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10"/>
        <v>45999.004297106483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45999.004297106483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45999.004297106483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45999.004297106483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45999.004297106483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45999.004297106483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45999.004297106483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45999.004297106483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45999.004297106483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45999.004297106483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45999.004297106483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45999.004297106483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45999.004297106483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45999.004297106483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45999.004297106483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45999.004297106483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45999.004297106483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45999.004297106483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45999.004297106483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45999.004297106483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45999.004297106483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45999.004297106483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45999.004297106483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45999.004297106483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45999.004297106483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45999.004297106483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45999.004297106483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45999.004297106483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45999.004297106483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45999.004297106483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45999.004297106483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45999.004297106483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45999.004297106483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45999.004297106483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45999.004297106483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45999.004297106483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45999.004297106483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45999.004297106483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45999.004297106483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45999.004297106483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45999.004297106483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45999.004297106483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45999.004297106483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45999.004297106483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45999.004297106483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45999.004297106483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45999.004297106483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45999.004297106483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45999.004297106483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45999.004297106483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45999.004297106483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45999.004297106483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45999.004297106483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45999.004297106483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45999.004297106483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45999.004297106483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45999.004297106483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45999.004297106483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45999.004297106483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45999.004297106483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45999.004297106483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45999.004297106483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45999.004297106483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ref="G644:G707" ca="1" si="11">IFERROR(NOW()-F644,"-")</f>
        <v>45999.004297106483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1"/>
        <v>45999.004297106483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45999.004297106483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45999.004297106483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45999.004297106483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45999.004297106483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45999.004297106483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45999.004297106483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45999.004297106483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45999.004297106483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45999.004297106483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45999.004297106483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45999.004297106483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45999.004297106483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45999.004297106483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45999.004297106483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45999.004297106483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45999.004297106483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45999.004297106483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45999.004297106483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45999.004297106483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45999.004297106483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45999.004297106483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45999.004297106483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45999.004297106483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45999.004297106483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45999.004297106483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45999.004297106483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45999.004297106483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45999.004297106483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45999.004297106483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45999.004297106483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45999.004297106483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45999.004297106483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45999.004297106483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45999.004297106483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45999.004297106483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45999.004297106483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45999.004297106483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45999.004297106483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45999.004297106483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45999.004297106483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45999.004297106483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45999.004297106483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45999.004297106483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45999.004297106483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45999.004297106483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45999.004297106483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45999.004297106483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45999.004297106483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45999.004297106483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45999.004297106483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45999.004297106483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45999.004297106483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45999.004297106483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45999.004297106483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45999.004297106483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45999.004297106483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45999.004297106483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45999.004297106483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45999.004297106483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45999.004297106483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45999.004297106483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45999.004297106483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ref="G708:G771" ca="1" si="12">IFERROR(NOW()-F708,"-")</f>
        <v>45999.004297106483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2"/>
        <v>45999.004297106483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45999.004297106483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45999.004297106483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45999.004297106483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45999.004297106483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45999.004297106483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45999.004297106483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45999.004297106483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45999.004297106483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45999.004297106483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45999.004297106483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45999.004297106483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45999.004297106483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45999.004297106483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45999.004297106483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45999.004297106483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45999.004297106483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45999.004297106483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45999.004297106483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45999.004297106483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45999.004297106483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45999.004297106483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45999.004297106483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45999.004297106483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45999.004297106483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45999.004297106483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45999.004297106483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45999.004297106483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45999.004297106483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45999.004297106483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45999.004297106483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45999.004297106483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45999.004297106483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45999.004297106483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45999.004297106483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45999.004297106483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45999.004297106483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45999.004297106483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45999.004297106483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45999.004297106483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45999.004297106483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45999.004297106483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45999.004297106483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45999.004297106483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45999.004297106483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45999.004297106483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45999.004297106483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45999.004297106483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45999.004297106483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45999.004297106483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45999.004297106483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45999.004297106483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45999.004297106483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45999.004297106483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45999.004297106483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45999.004297106483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45999.004297106483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45999.004297106483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45999.004297106483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45999.004297106483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45999.004297106483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45999.004297106483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45999.004297106483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ref="G772:G835" ca="1" si="13">IFERROR(NOW()-F772,"-")</f>
        <v>45999.004297106483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3"/>
        <v>45999.004297106483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45999.004297106483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45999.004297106483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45999.004297106483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45999.004297106483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45999.004297106483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45999.004297106483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45999.004297106483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45999.004297106483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45999.004297106483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45999.004297106483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45999.004297106483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45999.004297106483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45999.004297106483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45999.004297106483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45999.004297106483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45999.004297106483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45999.004297106483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45999.004297106483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45999.004297106483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45999.004297106483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45999.004297106483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45999.004297106483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45999.004297106483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45999.004297106483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45999.004297106483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45999.004297106483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45999.004297106483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45999.004297106483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45999.004297106483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45999.004297106483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45999.004297106483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45999.004297106483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45999.004297106483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45999.004297106483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45999.004297106483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45999.004297106483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45999.004297106483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45999.004297106483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45999.004297106483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45999.004297106483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45999.004297106483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45999.004297106483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45999.004297106483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45999.004297106483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45999.004297106483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45999.004297106483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45999.004297106483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45999.004297106483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45999.004297106483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45999.004297106483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45999.004297106483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45999.004297106483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45999.004297106483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45999.004297106483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45999.004297106483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45999.004297106483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45999.004297106483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45999.004297106483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45999.004297106483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45999.004297106483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45999.004297106483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45999.004297106483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ref="G836:G899" ca="1" si="14">IFERROR(NOW()-F836,"-")</f>
        <v>45999.004297106483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4"/>
        <v>45999.004297106483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45999.004297106483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45999.004297106483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45999.004297106483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45999.004297106483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45999.004297106483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45999.004297106483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45999.004297106483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45999.004297106483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45999.004297106483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45999.004297106483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45999.004297106483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45999.004297106483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45999.004297106483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45999.004297106483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45999.004297106483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45999.004297106483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45999.004297106483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45999.004297106483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45999.004297106483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45999.004297106483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45999.004297106483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45999.004297106483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45999.004297106483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45999.004297106483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45999.004297106483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45999.004297106483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45999.004297106483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45999.004297106483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45999.004297106483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45999.004297106483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45999.004297106483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45999.004297106483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45999.004297106483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45999.004297106483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45999.004297106483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45999.004297106483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45999.004297106483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45999.004297106483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45999.004297106483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45999.004297106483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45999.004297106483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45999.004297106483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45999.004297106483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45999.004297106483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45999.004297106483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45999.004297106483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45999.004297106483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45999.004297106483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45999.004297106483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45999.004297106483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45999.004297106483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45999.004297106483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45999.004297106483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45999.004297106483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45999.004297106483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45999.004297106483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45999.004297106483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45999.004297106483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45999.004297106483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45999.004297106483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45999.004297106483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45999.004297106483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ref="G900:G914" ca="1" si="15">IFERROR(NOW()-F900,"-")</f>
        <v>45999.004297106483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5"/>
        <v>45999.004297106483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45999.004297106483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45999.004297106483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45999.004297106483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45999.004297106483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45999.004297106483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45999.004297106483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45999.004297106483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45999.004297106483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45999.004297106483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45999.004297106483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45999.004297106483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45999.004297106483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45999.004297106483</v>
      </c>
      <c r="H914" s="22"/>
      <c r="I914" s="19" t="str">
        <f>IFERROR(VLOOKUP(D914,DB!A:F,6,0),"")</f>
        <v/>
      </c>
      <c r="J914" s="18" t="str">
        <f>IFERROR(VLOOKUP(D914,DB!A:G,7,0),"")</f>
        <v/>
      </c>
      <c r="K914" s="42"/>
      <c r="L914" s="23" t="str">
        <f>IFERROR(VLOOKUP(D914,DB!A:I,9,0),"")</f>
        <v/>
      </c>
    </row>
  </sheetData>
  <dataValidations count="2">
    <dataValidation allowBlank="1" showInputMessage="1" showErrorMessage="1" sqref="E1" xr:uid="{5914219A-CB83-432D-936A-CC0CB6F3982A}"/>
    <dataValidation type="list" allowBlank="1" showInputMessage="1" showErrorMessage="1" sqref="E2:E9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5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295.52357951388694</v>
      </c>
      <c r="H2" s="91">
        <v>45703.474768518521</v>
      </c>
      <c r="I2" s="91" t="str">
        <f>IFERROR(VLOOKUP(D2,DB!A:F,6,0),"")</f>
        <v>SCECO</v>
      </c>
      <c r="J2" s="91" t="str">
        <f>IFERROR(VLOOKUP(D2,DB!A:G,7,0),"")</f>
        <v>Dead</v>
      </c>
      <c r="K2" s="93" t="s">
        <v>39126</v>
      </c>
      <c r="L2" s="87" t="str">
        <f>IFERROR(VLOOKUP(D2,DB!A:I,9,0),"")</f>
        <v>Latis</v>
      </c>
    </row>
    <row r="3" spans="1:16" ht="15" customHeight="1">
      <c r="A3" s="107" t="s">
        <v>39127</v>
      </c>
      <c r="B3" s="107" t="str">
        <f>IFERROR(VLOOKUP(D3,DB!A:K,11,0),"")</f>
        <v>R4</v>
      </c>
      <c r="C3" s="89">
        <v>2</v>
      </c>
      <c r="D3" s="87" t="s">
        <v>30656</v>
      </c>
      <c r="E3" s="90" t="s">
        <v>39109</v>
      </c>
      <c r="F3" s="91">
        <v>45997.533333333333</v>
      </c>
      <c r="G3" s="92">
        <f t="shared" ref="G3:G44" ca="1" si="0">IFERROR(NOW()-F3,"")</f>
        <v>1.470963773150288</v>
      </c>
      <c r="H3" s="91">
        <v>45997.522280092591</v>
      </c>
      <c r="I3" s="107" t="str">
        <f>IFERROR(VLOOKUP(D3,DB!A:F,6,0),"")</f>
        <v>Generator-SG</v>
      </c>
      <c r="J3" s="107" t="str">
        <f>IFERROR(VLOOKUP(D3,DB!A:G,7,0),"")</f>
        <v>Good</v>
      </c>
      <c r="K3" s="93" t="s">
        <v>39128</v>
      </c>
      <c r="L3" s="87" t="str">
        <f>IFERROR(VLOOKUP(D3,DB!A:I,9,0),"")</f>
        <v>Latis</v>
      </c>
    </row>
    <row r="4" spans="1:16" ht="19.5" customHeight="1">
      <c r="A4" s="107" t="s">
        <v>39129</v>
      </c>
      <c r="B4" s="107" t="str">
        <f>IFERROR(VLOOKUP(D4,DB!A:K,11,0),"")</f>
        <v>R4</v>
      </c>
      <c r="C4" s="89">
        <v>2</v>
      </c>
      <c r="D4" s="87" t="s">
        <v>32943</v>
      </c>
      <c r="E4" s="90" t="s">
        <v>39106</v>
      </c>
      <c r="F4" s="91">
        <v>45998.79414351852</v>
      </c>
      <c r="G4" s="92">
        <f t="shared" ca="1" si="0"/>
        <v>0.21015358796285</v>
      </c>
      <c r="H4" s="91">
        <v>45998.664027777777</v>
      </c>
      <c r="I4" s="107" t="str">
        <f>IFERROR(VLOOKUP(D4,DB!A:F,6,0),"")</f>
        <v>SCECO</v>
      </c>
      <c r="J4" s="107" t="str">
        <f>IFERROR(VLOOKUP(D4,DB!A:G,7,0),"")</f>
        <v>Vandalized</v>
      </c>
      <c r="K4" s="93" t="s">
        <v>39130</v>
      </c>
      <c r="L4" s="87" t="str">
        <f>IFERROR(VLOOKUP(D4,DB!A:I,9,0),"")</f>
        <v>Latis</v>
      </c>
    </row>
    <row r="5" spans="1:16" ht="15" customHeight="1">
      <c r="A5" s="107"/>
      <c r="B5" s="107" t="str">
        <f>IFERROR(VLOOKUP(D5,DB!A:K,11,0),"")</f>
        <v/>
      </c>
      <c r="C5" s="89"/>
      <c r="D5" s="87"/>
      <c r="E5" s="90"/>
      <c r="F5" s="91"/>
      <c r="G5" s="92">
        <f t="shared" ca="1" si="0"/>
        <v>45999.004297106483</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45999.004297106483</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45999.004297106483</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45999.004297106483</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45999.004297106483</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45999.004297106483</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45999.004297106483</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45999.004297106483</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45999.004297106483</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45999.004297106483</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45999.004297106483</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45999.004297106483</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45999.004297106483</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45999.004297106483</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45999.004297106483</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45999.004297106483</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45999.004297106483</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45999.004297106483</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45999.004297106483</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45999.004297106483</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45999.004297106483</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45999.004297106483</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45999.004297106483</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45999.004297106483</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45999.004297106483</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45999.004297106483</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45999.004297106483</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45999.004297106483</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45999.004297106483</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45999.004297106483</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45999.004297106483</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45999.004297106483</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45999.004297106483</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45999.004297106483</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45999.004297106483</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45999.004297106483</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45999.004297106483</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45999.004297106483</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45999.004297106483</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45999.004297106483</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ref="G45:G108" ca="1" si="1">IFERROR(NOW()-F45,"")</f>
        <v>45999.004297106483</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45999.004297106483</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45999.004297106483</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45999.004297106483</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45999.004297106483</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45999.004297106483</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45999.004297106483</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45999.004297106483</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45999.004297106483</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45999.004297106483</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45999.004297106483</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45999.004297106483</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45999.004297106483</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45999.004297106483</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45999.004297106483</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45999.004297106483</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45999.004297106483</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45999.004297106483</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45999.004297106483</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45999.004297106483</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45999.004297106483</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45999.004297106483</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45999.004297106483</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45999.004297106483</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45999.004297106483</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45999.004297106483</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45999.004297106483</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45999.004297106483</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45999.004297106483</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45999.004297106483</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45999.004297106483</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45999.004297106483</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45999.004297106483</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45999.004297106483</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45999.004297106483</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45999.004297106483</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45999.004297106483</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45999.004297106483</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45999.004297106483</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45999.004297106483</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45999.004297106483</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45999.004297106483</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45999.004297106483</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45999.004297106483</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45999.004297106483</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45999.004297106483</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45999.004297106483</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45999.004297106483</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45999.004297106483</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45999.004297106483</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45999.004297106483</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45999.004297106483</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45999.004297106483</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45999.004297106483</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45999.004297106483</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45999.004297106483</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45999.004297106483</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45999.004297106483</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45999.004297106483</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45999.004297106483</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45999.004297106483</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45999.004297106483</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45999.004297106483</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45999.004297106483</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ref="G109:G154" ca="1" si="2">IFERROR(NOW()-F109,"")</f>
        <v>45999.004297106483</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45999.004297106483</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45999.004297106483</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45999.004297106483</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45999.004297106483</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45999.004297106483</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45999.004297106483</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45999.004297106483</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45999.004297106483</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45999.004297106483</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45999.004297106483</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45999.004297106483</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45999.004297106483</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45999.004297106483</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45999.004297106483</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45999.004297106483</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45999.004297106483</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45999.004297106483</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45999.004297106483</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45999.004297106483</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45999.004297106483</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45999.004297106483</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45999.004297106483</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45999.004297106483</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45999.004297106483</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45999.004297106483</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45999.004297106483</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45999.004297106483</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45999.004297106483</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45999.004297106483</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45999.004297106483</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45999.004297106483</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45999.004297106483</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45999.004297106483</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45999.004297106483</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45999.004297106483</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45999.004297106483</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45999.004297106483</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45999.004297106483</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45999.004297106483</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45999.004297106483</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45999.004297106483</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45999.004297106483</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45999.004297106483</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45999.004297106483</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45999.004297106483</v>
      </c>
      <c r="H154" s="91"/>
      <c r="I154" s="107" t="str">
        <f>IFERROR(VLOOKUP(D154,DB!A:F,6,0),"")</f>
        <v/>
      </c>
      <c r="J154" s="107" t="str">
        <f>IFERROR(VLOOKUP(D154,DB!A:G,7,0),"")</f>
        <v/>
      </c>
      <c r="K154" s="93"/>
      <c r="L154" s="87" t="str">
        <f>IFERROR(VLOOKUP(D154,DB!A:I,9,0),"")</f>
        <v/>
      </c>
    </row>
  </sheetData>
  <dataValidations count="2">
    <dataValidation allowBlank="1" showInputMessage="1" showErrorMessage="1" sqref="E1" xr:uid="{A4F81451-56CC-4543-9497-104C4E44EE4B}"/>
    <dataValidation type="list" allowBlank="1" showInputMessage="1" showErrorMessage="1" sqref="E2:E1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tabSelected="1" workbookViewId="0">
      <selection activeCell="D13" sqref="D13"/>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39131</v>
      </c>
      <c r="B2" s="37" t="str">
        <f>IFERROR(VLOOKUP(D2,DB!A:K,11,0),"")</f>
        <v>R5</v>
      </c>
      <c r="C2" s="37">
        <v>3</v>
      </c>
      <c r="D2" s="100" t="s">
        <v>36085</v>
      </c>
      <c r="E2" s="37" t="s">
        <v>39106</v>
      </c>
      <c r="F2" s="38">
        <v>45891.832060185188</v>
      </c>
      <c r="G2" s="102">
        <f ca="1">IFERROR(NOW()-F2,"")</f>
        <v>107.17223692129483</v>
      </c>
      <c r="H2" s="38">
        <v>45891.790393518517</v>
      </c>
      <c r="I2" s="37" t="str">
        <f>IFERROR(VLOOKUP(D2,DB!A:F,6,0),"")</f>
        <v>Generator-SG</v>
      </c>
      <c r="J2" s="37" t="str">
        <f>IFERROR(VLOOKUP(D2,DB!A:G,7,0),"")</f>
        <v>Vandalized</v>
      </c>
      <c r="K2" s="37" t="s">
        <v>39132</v>
      </c>
      <c r="L2" s="37" t="str">
        <f>IFERROR(VLOOKUP(D2,DB!A:I,9,0),"")</f>
        <v>Latis</v>
      </c>
      <c r="M2" s="99"/>
    </row>
    <row r="3" spans="1:13" s="39" customFormat="1" ht="30.75">
      <c r="A3" s="37" t="s">
        <v>39133</v>
      </c>
      <c r="B3" s="37" t="str">
        <f>IFERROR(VLOOKUP(D3,DB!A:K,11,0),"")</f>
        <v>R5</v>
      </c>
      <c r="C3" s="37">
        <v>1</v>
      </c>
      <c r="D3" s="37" t="s">
        <v>33407</v>
      </c>
      <c r="E3" s="37" t="s">
        <v>39109</v>
      </c>
      <c r="F3" s="38">
        <v>45926.188877314817</v>
      </c>
      <c r="G3" s="102">
        <f t="shared" ref="G3" ca="1" si="0">IFERROR(NOW()-F3,"")</f>
        <v>72.8154197916665</v>
      </c>
      <c r="H3" s="38">
        <v>45926.158159722225</v>
      </c>
      <c r="I3" s="37" t="str">
        <f>IFERROR(VLOOKUP(D3,DB!A:F,6,0),"")</f>
        <v>SCECO</v>
      </c>
      <c r="J3" s="37" t="str">
        <f>IFERROR(VLOOKUP(D3,DB!A:G,7,0),"")</f>
        <v>Good</v>
      </c>
      <c r="K3" s="37" t="s">
        <v>39134</v>
      </c>
      <c r="L3" s="37" t="str">
        <f>IFERROR(VLOOKUP(D3,DB!A:I,9,0),"")</f>
        <v>Latis</v>
      </c>
      <c r="M3" s="99"/>
    </row>
    <row r="4" spans="1:13" s="39" customFormat="1" ht="45.75" customHeight="1">
      <c r="A4" s="103" t="s">
        <v>39135</v>
      </c>
      <c r="B4" s="103" t="str">
        <f>IFERROR(VLOOKUP(D4,DB!A:K,11,0),"")</f>
        <v>R5</v>
      </c>
      <c r="C4" s="103">
        <v>1</v>
      </c>
      <c r="D4" s="103" t="s">
        <v>34832</v>
      </c>
      <c r="E4" s="103" t="s">
        <v>39109</v>
      </c>
      <c r="F4" s="104">
        <v>45948.661111111112</v>
      </c>
      <c r="G4" s="105">
        <f t="shared" ref="G4" ca="1" si="1">IFERROR(NOW()-F4,"")</f>
        <v>50.343185995370732</v>
      </c>
      <c r="H4" s="104">
        <v>45948.661111111112</v>
      </c>
      <c r="I4" s="103" t="str">
        <f>IFERROR(VLOOKUP(D4,DB!A:F,6,0),"")</f>
        <v>SCECO</v>
      </c>
      <c r="J4" s="103" t="str">
        <f>IFERROR(VLOOKUP(D4,DB!A:G,7,0),"")</f>
        <v>Dead</v>
      </c>
      <c r="K4" s="103" t="s">
        <v>39136</v>
      </c>
      <c r="L4" s="103" t="str">
        <f>IFERROR(VLOOKUP(D4,DB!A:I,9,0),"")</f>
        <v>Latis</v>
      </c>
    </row>
    <row r="5" spans="1:13" s="39" customFormat="1" ht="30.75">
      <c r="A5" s="103" t="s">
        <v>39137</v>
      </c>
      <c r="B5" s="103" t="str">
        <f>IFERROR(VLOOKUP(D5,DB!A:K,11,0),"")</f>
        <v>R5</v>
      </c>
      <c r="C5" s="103">
        <v>1</v>
      </c>
      <c r="D5" s="103" t="s">
        <v>36592</v>
      </c>
      <c r="E5" s="103" t="s">
        <v>39106</v>
      </c>
      <c r="F5" s="104">
        <v>45981.373298611114</v>
      </c>
      <c r="G5" s="105">
        <f ca="1">IFERROR(NOW()-F5,"")</f>
        <v>17.630998495369568</v>
      </c>
      <c r="H5" s="132">
        <v>45981.360798611109</v>
      </c>
      <c r="I5" s="103" t="str">
        <f>IFERROR(VLOOKUP(D5,DB!A:F,6,0),"")</f>
        <v>SCECO</v>
      </c>
      <c r="J5" s="103" t="str">
        <f>IFERROR(VLOOKUP(D5,DB!A:G,7,0),"")</f>
        <v>Dead</v>
      </c>
      <c r="K5" s="103" t="s">
        <v>39138</v>
      </c>
      <c r="L5" s="103" t="str">
        <f>IFERROR(VLOOKUP(D5,DB!A:I,9,0),"")</f>
        <v>Latis</v>
      </c>
    </row>
    <row r="6" spans="1:13">
      <c r="A6" s="37" t="s">
        <v>39139</v>
      </c>
      <c r="B6" s="37" t="str">
        <f>IFERROR(VLOOKUP(D6,DB!A:K,11,0),"")</f>
        <v>R5</v>
      </c>
      <c r="C6" s="37">
        <v>1</v>
      </c>
      <c r="D6" s="37" t="s">
        <v>37850</v>
      </c>
      <c r="E6" s="37" t="s">
        <v>39106</v>
      </c>
      <c r="F6" s="38">
        <v>45997.107488425929</v>
      </c>
      <c r="G6" s="131">
        <f t="shared" ref="G6" ca="1" si="2">IFERROR(NOW()-F6,"")</f>
        <v>1.8968086805543862</v>
      </c>
      <c r="H6" s="38">
        <v>45997.093599537038</v>
      </c>
      <c r="I6" s="37" t="str">
        <f>IFERROR(VLOOKUP(D6,DB!A:F,6,0),"")</f>
        <v>SCECO</v>
      </c>
      <c r="J6" s="37" t="str">
        <f>IFERROR(VLOOKUP(D6,DB!A:G,7,0),"")</f>
        <v>In progress</v>
      </c>
      <c r="K6" s="37" t="s">
        <v>39140</v>
      </c>
      <c r="L6" s="37" t="str">
        <f>IFERROR(VLOOKUP(D6,DB!A:I,9,0),"")</f>
        <v>Latis</v>
      </c>
    </row>
    <row r="7" spans="1:13">
      <c r="A7" s="37" t="s">
        <v>39141</v>
      </c>
      <c r="B7" s="37" t="str">
        <f>IFERROR(VLOOKUP(D7,DB!A:K,11,0),"")</f>
        <v>R5</v>
      </c>
      <c r="C7" s="37">
        <v>1</v>
      </c>
      <c r="D7" s="37" t="s">
        <v>37284</v>
      </c>
      <c r="E7" s="37" t="s">
        <v>39109</v>
      </c>
      <c r="F7" s="38">
        <v>45998.467928240738</v>
      </c>
      <c r="G7" s="131">
        <f ca="1">IFERROR(NOW()-F7,"")</f>
        <v>0.53636886574531673</v>
      </c>
      <c r="H7" s="38">
        <v>45998.451261574075</v>
      </c>
      <c r="I7" s="37" t="str">
        <f>IFERROR(VLOOKUP(D7,DB!A:F,6,0),"")</f>
        <v>SCECO</v>
      </c>
      <c r="J7" s="37" t="str">
        <f>IFERROR(VLOOKUP(D7,DB!A:G,7,0),"")</f>
        <v>Good+Dead</v>
      </c>
      <c r="K7" s="37" t="s">
        <v>39142</v>
      </c>
      <c r="L7" s="37" t="str">
        <f>IFERROR(VLOOKUP(D7,DB!A:I,9,0),"")</f>
        <v>Latis</v>
      </c>
    </row>
    <row r="8" spans="1:13" ht="30.75">
      <c r="A8" s="37" t="s">
        <v>39143</v>
      </c>
      <c r="B8" s="37" t="str">
        <f>IFERROR(VLOOKUP(D8,DB!A:K,11,0),"")</f>
        <v>R5</v>
      </c>
      <c r="C8" s="37">
        <v>1</v>
      </c>
      <c r="D8" s="37" t="s">
        <v>32884</v>
      </c>
      <c r="E8" s="37" t="s">
        <v>39109</v>
      </c>
      <c r="F8" s="38">
        <v>45998.699166666665</v>
      </c>
      <c r="G8" s="131">
        <f ca="1">IFERROR(NOW()-F8,"")</f>
        <v>0.3051304398177308</v>
      </c>
      <c r="H8" s="38">
        <v>45998.687361111108</v>
      </c>
      <c r="I8" s="37" t="str">
        <f>IFERROR(VLOOKUP(D8,DB!A:F,6,0),"")</f>
        <v>SCECO</v>
      </c>
      <c r="J8" s="37" t="str">
        <f>IFERROR(VLOOKUP(D8,DB!A:G,7,0),"")</f>
        <v>Vandalized+Dead</v>
      </c>
      <c r="K8" s="37" t="s">
        <v>39144</v>
      </c>
      <c r="L8" s="37" t="str">
        <f>IFERROR(VLOOKUP(D8,DB!A:I,9,0),"")</f>
        <v>Latis</v>
      </c>
    </row>
    <row r="9" spans="1:13">
      <c r="A9" s="37" t="s">
        <v>39145</v>
      </c>
      <c r="B9" s="37" t="str">
        <f>IFERROR(VLOOKUP(D9,DB!A:K,11,0),"")</f>
        <v>R5</v>
      </c>
      <c r="C9" s="37">
        <v>2</v>
      </c>
      <c r="D9" s="37" t="s">
        <v>37882</v>
      </c>
      <c r="E9" s="37" t="s">
        <v>39106</v>
      </c>
      <c r="F9" s="38">
        <v>45998.965150462966</v>
      </c>
      <c r="G9" s="131">
        <f ca="1">IFERROR(NOW()-F9,"")</f>
        <v>3.9146643517597113E-2</v>
      </c>
      <c r="H9" s="38">
        <v>45998.959166666667</v>
      </c>
      <c r="I9" s="37" t="str">
        <f>IFERROR(VLOOKUP(D9,DB!A:F,6,0),"")</f>
        <v>SCECO</v>
      </c>
      <c r="J9" s="37" t="str">
        <f>IFERROR(VLOOKUP(D9,DB!A:G,7,0),"")</f>
        <v>No BB Shifted</v>
      </c>
      <c r="K9" s="37" t="s">
        <v>39146</v>
      </c>
      <c r="L9" s="37" t="str">
        <f>IFERROR(VLOOKUP(D9,DB!A:I,9,0),"")</f>
        <v>Latis</v>
      </c>
    </row>
    <row r="10" spans="1:13">
      <c r="A10" s="37"/>
      <c r="B10" s="37" t="str">
        <f>IFERROR(VLOOKUP(D10,DB!A:K,11,0),"")</f>
        <v/>
      </c>
      <c r="C10" s="37"/>
      <c r="D10" s="100"/>
      <c r="E10" s="37"/>
      <c r="F10" s="38"/>
      <c r="G10" s="131">
        <f ca="1">IFERROR(NOW()-F10,"")</f>
        <v>45999.004297106483</v>
      </c>
      <c r="H10" s="38"/>
      <c r="I10" s="37" t="str">
        <f>IFERROR(VLOOKUP(D10,DB!A:F,6,0),"")</f>
        <v/>
      </c>
      <c r="J10" s="37" t="str">
        <f>IFERROR(VLOOKUP(D10,DB!A:G,7,0),"")</f>
        <v/>
      </c>
      <c r="K10" s="37"/>
      <c r="L10" s="37" t="str">
        <f>IFERROR(VLOOKUP(D10,DB!A:I,9,0),"")</f>
        <v/>
      </c>
    </row>
    <row r="11" spans="1:13">
      <c r="A11" s="37"/>
      <c r="B11" s="37" t="str">
        <f>IFERROR(VLOOKUP(D11,DB!A:K,11,0),"")</f>
        <v/>
      </c>
      <c r="C11" s="37"/>
      <c r="D11" s="100"/>
      <c r="E11" s="37"/>
      <c r="F11" s="38"/>
      <c r="G11" s="131">
        <f ca="1">IFERROR(NOW()-F11,"")</f>
        <v>45999.004297106483</v>
      </c>
      <c r="H11" s="38"/>
      <c r="I11" s="37" t="str">
        <f>IFERROR(VLOOKUP(D11,DB!A:F,6,0),"")</f>
        <v/>
      </c>
      <c r="J11" s="37" t="str">
        <f>IFERROR(VLOOKUP(D11,DB!A:G,7,0),"")</f>
        <v/>
      </c>
      <c r="K11" s="37"/>
      <c r="L11" s="37" t="str">
        <f>IFERROR(VLOOKUP(D11,DB!A:I,9,0),"")</f>
        <v/>
      </c>
    </row>
    <row r="12" spans="1:13">
      <c r="A12" s="37"/>
      <c r="B12" s="37" t="str">
        <f>IFERROR(VLOOKUP(D12,DB!A:K,11,0),"")</f>
        <v/>
      </c>
      <c r="C12" s="37"/>
      <c r="D12" s="100"/>
      <c r="E12" s="37"/>
      <c r="F12" s="38"/>
      <c r="G12" s="131">
        <f ca="1">IFERROR(NOW()-F12,"")</f>
        <v>45999.004297106483</v>
      </c>
      <c r="H12" s="38"/>
      <c r="I12" s="37" t="str">
        <f>IFERROR(VLOOKUP(D12,DB!A:F,6,0),"")</f>
        <v/>
      </c>
      <c r="J12" s="37" t="str">
        <f>IFERROR(VLOOKUP(D12,DB!A:G,7,0),"")</f>
        <v/>
      </c>
      <c r="K12" s="37"/>
      <c r="L12" s="37" t="str">
        <f>IFERROR(VLOOKUP(D12,DB!A:I,9,0),"")</f>
        <v/>
      </c>
    </row>
    <row r="13" spans="1:13">
      <c r="A13" s="37"/>
      <c r="B13" s="37" t="str">
        <f>IFERROR(VLOOKUP(D13,DB!A:K,11,0),"")</f>
        <v/>
      </c>
      <c r="C13" s="37"/>
      <c r="D13" s="100"/>
      <c r="E13" s="37"/>
      <c r="F13" s="38"/>
      <c r="G13" s="131">
        <f ca="1">IFERROR(NOW()-F13,"")</f>
        <v>45999.004297106483</v>
      </c>
      <c r="H13" s="38"/>
      <c r="I13" s="37" t="str">
        <f>IFERROR(VLOOKUP(D13,DB!A:F,6,0),"")</f>
        <v/>
      </c>
      <c r="J13" s="37" t="str">
        <f>IFERROR(VLOOKUP(D13,DB!A:G,7,0),"")</f>
        <v/>
      </c>
      <c r="K13" s="37"/>
      <c r="L13" s="37" t="str">
        <f>IFERROR(VLOOKUP(D13,DB!A:I,9,0),"")</f>
        <v/>
      </c>
    </row>
    <row r="14" spans="1:13">
      <c r="A14" s="37"/>
      <c r="B14" s="37" t="str">
        <f>IFERROR(VLOOKUP(D14,DB!A:K,11,0),"")</f>
        <v/>
      </c>
      <c r="C14" s="37"/>
      <c r="D14" s="100"/>
      <c r="E14" s="37"/>
      <c r="F14" s="38"/>
      <c r="G14" s="131">
        <f ca="1">IFERROR(NOW()-F14,"")</f>
        <v>45999.004297106483</v>
      </c>
      <c r="H14" s="38"/>
      <c r="I14" s="37" t="str">
        <f>IFERROR(VLOOKUP(D14,DB!A:F,6,0),"")</f>
        <v/>
      </c>
      <c r="J14" s="37" t="str">
        <f>IFERROR(VLOOKUP(D14,DB!A:G,7,0),"")</f>
        <v/>
      </c>
      <c r="K14" s="37"/>
      <c r="L14" s="37" t="str">
        <f>IFERROR(VLOOKUP(D14,DB!A:I,9,0),"")</f>
        <v/>
      </c>
    </row>
    <row r="15" spans="1:13">
      <c r="A15" s="37"/>
      <c r="B15" s="37" t="str">
        <f>IFERROR(VLOOKUP(D15,DB!A:K,11,0),"")</f>
        <v/>
      </c>
      <c r="C15" s="37"/>
      <c r="D15" s="100"/>
      <c r="E15" s="37"/>
      <c r="F15" s="38"/>
      <c r="G15" s="131">
        <f ca="1">IFERROR(NOW()-F15,"")</f>
        <v>45999.004297106483</v>
      </c>
      <c r="H15" s="38"/>
      <c r="I15" s="37" t="str">
        <f>IFERROR(VLOOKUP(D15,DB!A:F,6,0),"")</f>
        <v/>
      </c>
      <c r="J15" s="37" t="str">
        <f>IFERROR(VLOOKUP(D15,DB!A:G,7,0),"")</f>
        <v/>
      </c>
      <c r="K15" s="37"/>
      <c r="L15" s="37" t="str">
        <f>IFERROR(VLOOKUP(D15,DB!A:I,9,0),"")</f>
        <v/>
      </c>
    </row>
    <row r="16" spans="1:13">
      <c r="A16" s="37"/>
      <c r="B16" s="37" t="str">
        <f>IFERROR(VLOOKUP(D16,DB!A:K,11,0),"")</f>
        <v/>
      </c>
      <c r="C16" s="37"/>
      <c r="D16" s="100"/>
      <c r="E16" s="37"/>
      <c r="F16" s="38"/>
      <c r="G16" s="131">
        <f ca="1">IFERROR(NOW()-F16,"")</f>
        <v>45999.004297106483</v>
      </c>
      <c r="H16" s="38"/>
      <c r="I16" s="37" t="str">
        <f>IFERROR(VLOOKUP(D16,DB!A:F,6,0),"")</f>
        <v/>
      </c>
      <c r="J16" s="37" t="str">
        <f>IFERROR(VLOOKUP(D16,DB!A:G,7,0),"")</f>
        <v/>
      </c>
      <c r="K16" s="37"/>
      <c r="L16" s="37" t="str">
        <f>IFERROR(VLOOKUP(D16,DB!A:I,9,0),"")</f>
        <v/>
      </c>
    </row>
    <row r="17" spans="1:12">
      <c r="A17" s="37"/>
      <c r="B17" s="37" t="str">
        <f>IFERROR(VLOOKUP(D17,DB!A:K,11,0),"")</f>
        <v/>
      </c>
      <c r="C17" s="37"/>
      <c r="D17" s="100"/>
      <c r="E17" s="37"/>
      <c r="F17" s="38"/>
      <c r="G17" s="131">
        <f ca="1">IFERROR(NOW()-F17,"")</f>
        <v>45999.004297106483</v>
      </c>
      <c r="H17" s="38"/>
      <c r="I17" s="37" t="str">
        <f>IFERROR(VLOOKUP(D17,DB!A:F,6,0),"")</f>
        <v/>
      </c>
      <c r="J17" s="37" t="str">
        <f>IFERROR(VLOOKUP(D17,DB!A:G,7,0),"")</f>
        <v/>
      </c>
      <c r="K17" s="37"/>
      <c r="L17" s="37" t="str">
        <f>IFERROR(VLOOKUP(D17,DB!A:I,9,0),"")</f>
        <v/>
      </c>
    </row>
    <row r="18" spans="1:12">
      <c r="A18" s="100"/>
      <c r="B18" s="100" t="str">
        <f>IFERROR(VLOOKUP(D18,DB!A:K,11,0),"")</f>
        <v/>
      </c>
      <c r="C18" s="100"/>
      <c r="D18" s="100"/>
      <c r="E18" s="100"/>
      <c r="F18" s="132"/>
      <c r="G18" s="102">
        <f ca="1">IFERROR(NOW()-F18,"")</f>
        <v>45999.004297106483</v>
      </c>
      <c r="H18" s="132"/>
      <c r="I18" s="100" t="str">
        <f>IFERROR(VLOOKUP(D18,DB!A:F,6,0),"")</f>
        <v/>
      </c>
      <c r="J18" s="100" t="str">
        <f>IFERROR(VLOOKUP(D18,DB!A:G,7,0),"")</f>
        <v/>
      </c>
      <c r="K18" s="100"/>
      <c r="L18" s="100" t="str">
        <f>IFERROR(VLOOKUP(D18,DB!A:I,9,0),"")</f>
        <v/>
      </c>
    </row>
    <row r="19" spans="1:12">
      <c r="A19" s="37"/>
      <c r="B19" s="37" t="str">
        <f>IFERROR(VLOOKUP(D19,DB!A:K,11,0),"")</f>
        <v/>
      </c>
      <c r="C19" s="37"/>
      <c r="D19" s="37"/>
      <c r="E19" s="37"/>
      <c r="F19" s="38"/>
      <c r="G19" s="131">
        <f ca="1">IFERROR(NOW()-F19,"")</f>
        <v>45999.004297106483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45999.004297106483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45999.004297106483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45999.004297106483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45999.004297106483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45999.004297106483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45999.004297106483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45999.004297106483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45999.004297106483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45999.004297106483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45999.004297106483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45999.004297106483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45999.004297106483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45999.004297106483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45999.004297106483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45999.004297106483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45999.004297106483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45999.004297106483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45999.004297106483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45999.004297106483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45999.004297106483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45999.004297106483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45999.004297106483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45999.004297106483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45999.004297106483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45999.004297106483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45999.004297106483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45999.004297106483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45999.004297106483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45999.004297106483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45999.004297106483</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45999.004297106483</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45999.004297106483</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45999.004297106483</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45999.004297106483</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45999.004297106483</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45999.004297106483</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45999.004297106483</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45999.004297106483</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45999.004297106483</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45999.004297106483</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45999.004297106483</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45999.004297106483</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45999.004297106483</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45999.004297106483</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45999.004297106483</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45999.004297106483</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45999.004297106483</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1">
        <f ca="1">IFERROR(NOW()-F67,"")</f>
        <v>45999.004297106483</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1">
        <f ca="1">IFERROR(NOW()-F68,"")</f>
        <v>45999.004297106483</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1">
        <f ca="1">IFERROR(NOW()-F69,"")</f>
        <v>45999.004297106483</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1">
        <f ca="1">IFERROR(NOW()-F70,"")</f>
        <v>45999.004297106483</v>
      </c>
      <c r="H70" s="38"/>
      <c r="I70" s="37" t="str">
        <f>IFERROR(VLOOKUP(D70,DB!A:F,6,0),"")</f>
        <v/>
      </c>
      <c r="J70" s="37" t="str">
        <f>IFERROR(VLOOKUP(D70,DB!A:G,7,0),"")</f>
        <v/>
      </c>
      <c r="K70" s="37"/>
      <c r="L70" s="37" t="str">
        <f>IFERROR(VLOOKUP(D70,DB!A:I,9,0),"")</f>
        <v/>
      </c>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29" ca="1" si="0">IFERROR(NOW()-F2,"-")</f>
        <v>45999.004297106483</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45999.004297106483</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45999.004297106483</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45999.004297106483</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45999.004297106483</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45999.004297106483</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45999.004297106483</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45999.004297106483</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45999.004297106483</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45999.004297106483</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45999.004297106483</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45999.004297106483</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45999.004297106483</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45999.004297106483</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45999.004297106483</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45999.004297106483</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45999.004297106483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45999.004297106483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45999.004297106483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45999.004297106483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45999.004297106483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45999.004297106483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45999.004297106483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45999.004297106483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45999.004297106483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45999.004297106483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45999.004297106483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45999.004297106483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ref="G30:G93" ca="1" si="1">IFERROR(NOW()-F30,"-")</f>
        <v>45999.004297106483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45999.004297106483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45999.004297106483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45999.004297106483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45999.004297106483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45999.004297106483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45999.004297106483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45999.004297106483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45999.004297106483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45999.004297106483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45999.004297106483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45999.004297106483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45999.004297106483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45999.004297106483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45999.004297106483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45999.004297106483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45999.004297106483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45999.004297106483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45999.004297106483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45999.004297106483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45999.004297106483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45999.004297106483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45999.004297106483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45999.004297106483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45999.004297106483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45999.004297106483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45999.004297106483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45999.004297106483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45999.004297106483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45999.004297106483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45999.004297106483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45999.004297106483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45999.004297106483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45999.004297106483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45999.004297106483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45999.004297106483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45999.004297106483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45999.004297106483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45999.004297106483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45999.004297106483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45999.004297106483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45999.004297106483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45999.004297106483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45999.004297106483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45999.004297106483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45999.004297106483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45999.004297106483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45999.004297106483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45999.004297106483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45999.004297106483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45999.004297106483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45999.004297106483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45999.004297106483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45999.004297106483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45999.004297106483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45999.004297106483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45999.004297106483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45999.004297106483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45999.004297106483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45999.004297106483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45999.004297106483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45999.004297106483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45999.004297106483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45999.004297106483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ref="G94:G157" ca="1" si="2">IFERROR(NOW()-F94,"-")</f>
        <v>45999.004297106483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45999.004297106483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45999.004297106483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45999.004297106483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45999.004297106483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45999.004297106483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45999.004297106483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45999.004297106483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45999.004297106483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45999.004297106483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45999.004297106483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45999.004297106483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45999.004297106483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45999.004297106483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45999.004297106483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45999.004297106483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45999.004297106483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45999.004297106483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45999.004297106483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45999.004297106483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45999.004297106483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45999.004297106483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45999.004297106483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45999.004297106483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45999.004297106483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45999.004297106483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45999.004297106483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45999.004297106483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45999.004297106483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45999.004297106483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45999.004297106483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45999.004297106483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45999.004297106483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45999.004297106483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45999.004297106483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45999.004297106483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45999.004297106483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45999.004297106483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45999.004297106483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45999.004297106483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45999.004297106483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45999.004297106483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45999.004297106483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45999.004297106483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45999.004297106483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45999.004297106483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45999.004297106483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45999.004297106483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45999.004297106483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45999.004297106483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45999.004297106483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45999.004297106483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45999.004297106483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45999.004297106483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45999.004297106483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45999.004297106483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45999.004297106483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45999.004297106483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45999.004297106483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45999.004297106483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45999.004297106483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45999.004297106483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45999.004297106483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45999.004297106483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ref="G158:G221" ca="1" si="3">IFERROR(NOW()-F158,"-")</f>
        <v>45999.004297106483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45999.004297106483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45999.004297106483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45999.004297106483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45999.004297106483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45999.004297106483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45999.004297106483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45999.004297106483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45999.004297106483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45999.004297106483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45999.004297106483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45999.004297106483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45999.004297106483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45999.004297106483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45999.004297106483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45999.004297106483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45999.004297106483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45999.004297106483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45999.004297106483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45999.004297106483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45999.004297106483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45999.004297106483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45999.004297106483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45999.004297106483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45999.004297106483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45999.004297106483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45999.004297106483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45999.004297106483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45999.004297106483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45999.004297106483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45999.004297106483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45999.004297106483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45999.004297106483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45999.004297106483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45999.004297106483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45999.004297106483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45999.004297106483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45999.004297106483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45999.004297106483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45999.004297106483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45999.004297106483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45999.004297106483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45999.004297106483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45999.004297106483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45999.004297106483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45999.004297106483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45999.004297106483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45999.004297106483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45999.004297106483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45999.004297106483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45999.004297106483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45999.004297106483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45999.004297106483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45999.004297106483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45999.004297106483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45999.004297106483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45999.004297106483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45999.004297106483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45999.004297106483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45999.004297106483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45999.004297106483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45999.004297106483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45999.004297106483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45999.004297106483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ref="G222:G285" ca="1" si="4">IFERROR(NOW()-F222,"-")</f>
        <v>45999.004297106483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45999.004297106483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45999.004297106483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45999.004297106483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45999.004297106483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45999.004297106483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45999.004297106483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45999.004297106483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45999.004297106483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45999.004297106483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45999.004297106483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45999.004297106483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45999.004297106483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45999.004297106483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45999.004297106483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45999.004297106483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45999.004297106483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45999.004297106483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45999.004297106483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45999.004297106483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45999.004297106483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45999.004297106483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45999.004297106483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45999.004297106483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45999.004297106483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45999.004297106483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45999.004297106483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45999.004297106483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45999.004297106483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45999.004297106483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45999.004297106483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45999.004297106483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45999.004297106483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45999.004297106483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45999.004297106483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45999.004297106483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45999.004297106483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45999.004297106483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45999.004297106483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45999.004297106483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45999.004297106483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45999.004297106483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45999.004297106483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45999.004297106483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45999.004297106483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45999.004297106483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45999.004297106483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45999.004297106483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45999.004297106483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45999.004297106483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45999.004297106483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45999.004297106483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45999.004297106483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45999.004297106483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45999.004297106483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45999.004297106483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45999.004297106483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45999.004297106483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45999.004297106483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45999.004297106483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45999.004297106483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45999.004297106483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45999.004297106483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45999.004297106483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ref="G286:G349" ca="1" si="5">IFERROR(NOW()-F286,"-")</f>
        <v>45999.004297106483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45999.004297106483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45999.004297106483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45999.004297106483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45999.004297106483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45999.004297106483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45999.004297106483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45999.004297106483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45999.004297106483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45999.004297106483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45999.004297106483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45999.004297106483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45999.004297106483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45999.004297106483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45999.004297106483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45999.004297106483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45999.004297106483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45999.004297106483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45999.004297106483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45999.004297106483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45999.004297106483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45999.004297106483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45999.004297106483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45999.004297106483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45999.004297106483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45999.004297106483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45999.004297106483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45999.004297106483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45999.004297106483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45999.004297106483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45999.004297106483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45999.004297106483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45999.004297106483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45999.004297106483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45999.004297106483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45999.004297106483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45999.004297106483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45999.004297106483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45999.004297106483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45999.004297106483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45999.004297106483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45999.004297106483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45999.004297106483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45999.004297106483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45999.004297106483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45999.004297106483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45999.004297106483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45999.004297106483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45999.004297106483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45999.004297106483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45999.004297106483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45999.004297106483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45999.004297106483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45999.004297106483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45999.004297106483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45999.004297106483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45999.004297106483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45999.004297106483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45999.004297106483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45999.004297106483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45999.004297106483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45999.004297106483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45999.004297106483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45999.004297106483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ref="G350:G413" ca="1" si="6">IFERROR(NOW()-F350,"-")</f>
        <v>45999.004297106483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45999.004297106483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45999.004297106483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45999.004297106483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45999.004297106483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45999.004297106483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45999.004297106483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45999.004297106483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45999.004297106483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45999.004297106483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45999.004297106483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45999.004297106483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45999.004297106483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45999.004297106483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45999.004297106483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45999.004297106483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45999.004297106483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45999.004297106483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45999.004297106483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45999.004297106483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45999.004297106483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45999.004297106483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45999.004297106483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45999.004297106483</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45999.004297106483</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45999.004297106483</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45999.004297106483</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45999.004297106483</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45999.004297106483</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45999.004297106483</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45999.004297106483</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45999.004297106483</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45999.004297106483</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45999.004297106483</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45999.004297106483</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45999.004297106483</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45999.004297106483</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45999.004297106483</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45999.004297106483</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45999.004297106483</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45999.004297106483</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45999.004297106483</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45999.004297106483</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45999.004297106483</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45999.004297106483</v>
      </c>
      <c r="H394" s="117"/>
      <c r="I394" s="115" t="str">
        <f>IFERROR(VLOOKUP(D394,DB!A:F,6,0),"")</f>
        <v/>
      </c>
      <c r="J394" s="115" t="str">
        <f>IFERROR(VLOOKUP(D394,DB!A:G,7,0),"")</f>
        <v/>
      </c>
      <c r="K394" s="118"/>
      <c r="L394" s="133" t="str">
        <f>IFERROR(VLOOKUP(D394,DB!A:I,9,0),"")</f>
        <v/>
      </c>
    </row>
    <row r="395" spans="1:12" ht="31.5" customHeight="1">
      <c r="A395" s="139"/>
      <c r="B395" s="140" t="str">
        <f>IFERROR(VLOOKUP(D395,DB!A:K,11,0),"")</f>
        <v/>
      </c>
      <c r="C395" s="141"/>
      <c r="D395" s="140"/>
      <c r="E395" s="138"/>
      <c r="F395" s="142"/>
      <c r="G395" s="143">
        <f t="shared" ca="1" si="6"/>
        <v>45999.004297106483</v>
      </c>
      <c r="H395" s="142"/>
      <c r="I395" s="140" t="str">
        <f>IFERROR(VLOOKUP(D395,DB!A:F,6,0),"")</f>
        <v/>
      </c>
      <c r="J395" s="140" t="str">
        <f>IFERROR(VLOOKUP(D395,DB!A:G,7,0),"")</f>
        <v/>
      </c>
      <c r="K395" s="144"/>
      <c r="L395" s="145" t="str">
        <f>IFERROR(VLOOKUP(D395,DB!A:I,9,0),"")</f>
        <v/>
      </c>
    </row>
  </sheetData>
  <dataValidations count="2">
    <dataValidation allowBlank="1" showInputMessage="1" showErrorMessage="1" sqref="E1" xr:uid="{9E1BC488-8814-4F8A-8DBE-742B3278AB71}"/>
    <dataValidation type="list" allowBlank="1" showInputMessage="1" showErrorMessage="1" sqref="E2:E39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2025-12-07T21:08:14Z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