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40" documentId="120_S{2AC9BD13-BADA-5192-A53E-5A8FF88502F6}" xr6:coauthVersionLast="47" xr6:coauthVersionMax="47" xr10:uidLastSave="{C7CF120A-069E-49F1-932C-B7A4371D0F0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<sst xmlns="http://schemas.openxmlformats.org/spreadsheetml/2006/main" count="180296" uniqueCount="39131">
  <si>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</si>
  <si>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</si>
  <si>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</si>
  <si>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</si>
  <si>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</si>
  <si>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</si>
  <si>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</si>
  <si>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</si>
  <si>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</si>
  <si>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</si>
  <si>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</si>
  <si>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</si>
  <si>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</si>
  <si>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</si>
  <si>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</si>
  <si>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</si>
  <si>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</si>
  <si>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</si>
  <si>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</si>
  <si>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</si>
  <si>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</si>
  <si>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</si>
  <si>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</si>
  <si>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</si>
  <si>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</si>
  <si>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</si>
  <si>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</si>
  <si>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</si>
  <si>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</si>
  <si>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</si>
  <si>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</si>
  <si>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</si>
  <si>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</si>
  <si>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</si>
  <si>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</si>
  <si>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</si>
  <si>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</si>
  <si>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</si>
  <si>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</si>
  <si>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</si>
  <si>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</si>
  <si>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</si>
  <si>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</si>
  <si>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</si>
  <si>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</si>
  <si>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</si>
  <si>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</si>
  <si>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</si>
  <si>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</si>
  <si>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</si>
  <si>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</si>
  <si>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</si>
  <si>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</si>
  <si>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</si>
  <si>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</si>
  <si>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</si>
  <si>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</si>
  <si>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</si>
  <si>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</si>
  <si>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</si>
  <si>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</si>
  <si>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</si>
  <si>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</si>
  <si>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</si>
  <si>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</si>
  <si>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</si>
  <si>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</si>
  <si>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</si>
  <si>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</si>
  <si>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</si>
  <si>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</si>
  <si>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</si>
  <si>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</si>
  <si>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</si>
  <si>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</si>
  <si>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</si>
  <si>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</si>
  <si>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</si>
  <si>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</si>
  <si>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</si>
  <si>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</si>
  <si>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</si>
  <si>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</si>
  <si>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</si>
  <si>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</si>
  <si>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</si>
  <si>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</si>
  <si>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</si>
  <si>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</si>
  <si>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</si>
  <si>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</si>
  <si>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</si>
  <si>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</si>
  <si>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</si>
  <si>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</si>
  <si>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</si>
  <si>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</si>
  <si>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</si>
  <si>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</si>
  <si>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</si>
  <si>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</si>
  <si>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</si>
  <si>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</si>
  <si>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</si>
  <si>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</si>
  <si>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</si>
  <si>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</si>
  <si>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</si>
  <si>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</si>
  <si>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</si>
  <si>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</si>
  <si>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</si>
  <si>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</si>
  <si>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</si>
  <si>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</si>
  <si>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</si>
  <si>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</si>
  <si>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</si>
  <si>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</si>
  <si>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</si>
  <si>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</si>
  <si>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</si>
  <si>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</si>
  <si>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</si>
  <si>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</si>
  <si>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</si>
  <si>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</si>
  <si>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</si>
  <si>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</si>
  <si>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</si>
  <si>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</si>
  <si>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</si>
  <si>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</si>
  <si>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</si>
  <si>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</si>
  <si>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</si>
  <si>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</si>
  <si>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</si>
  <si>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</si>
  <si>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</si>
  <si>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</si>
  <si>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</si>
  <si>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</si>
  <si>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</si>
  <si>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</si>
  <si>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</si>
  <si>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</si>
  <si>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</si>
  <si>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</si>
  <si>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</si>
  <si>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</si>
  <si>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</si>
  <si>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</si>
  <si>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</si>
  <si>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</si>
  <si>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</si>
  <si>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</si>
  <si>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</si>
  <si>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</si>
  <si>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</si>
  <si>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</si>
  <si>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</si>
  <si>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</si>
  <si>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</si>
  <si>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</si>
  <si>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</si>
  <si>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</si>
  <si>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</si>
  <si>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</si>
  <si>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</si>
  <si>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</si>
  <si>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</si>
  <si>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</si>
  <si>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</si>
  <si>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</si>
  <si>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</si>
  <si>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</si>
  <si>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</si>
  <si>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</si>
  <si>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</si>
  <si>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</si>
  <si>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</si>
  <si>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</si>
  <si>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</si>
  <si>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</si>
  <si>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</si>
  <si>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</si>
  <si>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</si>
  <si>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</si>
  <si>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</si>
  <si>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</si>
  <si>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</si>
  <si>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</si>
  <si>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</si>
  <si>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</si>
  <si>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</si>
  <si>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</si>
  <si>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</si>
  <si>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</si>
  <si>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</si>
  <si>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</si>
  <si>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</si>
  <si>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</si>
  <si>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</si>
  <si>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</si>
  <si>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</si>
  <si>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</si>
  <si>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</si>
  <si>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</si>
  <si>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</si>
  <si>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</si>
  <si>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</si>
  <si>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</si>
  <si>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</si>
  <si>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</si>
  <si>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</si>
  <si>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</si>
  <si>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</si>
  <si>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</si>
  <si>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</si>
  <si>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</si>
  <si>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</si>
  <si>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</si>
  <si>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</si>
  <si>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</si>
  <si>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</si>
  <si>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</si>
  <si>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</si>
  <si>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</si>
  <si>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</si>
  <si>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</si>
  <si>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</si>
  <si>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</si>
  <si>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</si>
  <si>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</si>
  <si>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</si>
  <si>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</si>
  <si>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</si>
  <si>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</si>
  <si>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</si>
  <si>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</si>
  <si>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</si>
  <si>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</si>
  <si>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</si>
  <si>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</si>
  <si>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</si>
  <si>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</si>
  <si>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</si>
  <si>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</si>
  <si>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</si>
  <si>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</si>
  <si>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</si>
  <si>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</si>
  <si>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</si>
  <si>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</si>
  <si>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</si>
  <si>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</si>
  <si>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</si>
  <si>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</si>
  <si>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</si>
  <si>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</si>
  <si>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</si>
  <si>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</si>
  <si>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</si>
  <si>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</si>
  <si>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</si>
  <si>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</si>
  <si>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</si>
  <si>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</si>
  <si>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</si>
  <si>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</si>
  <si>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</si>
  <si>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</si>
  <si>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</si>
  <si>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</si>
  <si>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</si>
  <si>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</si>
  <si>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</si>
  <si>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</si>
  <si>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</si>
  <si>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</si>
  <si>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</si>
  <si>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</si>
  <si>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</si>
  <si>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</si>
  <si>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</si>
  <si>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</si>
  <si>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</si>
  <si>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</si>
  <si>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</si>
  <si>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</si>
  <si>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</si>
  <si>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</si>
  <si>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</si>
  <si>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</si>
  <si>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</si>
  <si>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</si>
  <si>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</si>
  <si>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</si>
  <si>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</si>
  <si>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</si>
  <si>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</si>
  <si>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</si>
  <si>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</si>
  <si>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</si>
  <si>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</si>
  <si>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</si>
  <si>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</si>
  <si>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</si>
  <si>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</si>
  <si>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</si>
  <si>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</si>
  <si>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</si>
  <si>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</si>
  <si>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</si>
  <si>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</si>
  <si>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</si>
  <si>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</si>
  <si>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</si>
  <si>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</si>
  <si>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</si>
  <si>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</si>
  <si>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</si>
  <si>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</si>
  <si>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</si>
  <si>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</si>
  <si>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</si>
  <si>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</si>
  <si>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</si>
  <si>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</si>
  <si>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</si>
  <si>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</si>
  <si>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</si>
  <si>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</si>
  <si>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</si>
  <si>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</si>
  <si>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</si>
  <si>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</si>
  <si>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</si>
  <si>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</si>
  <si>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</si>
  <si>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</si>
  <si>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</si>
  <si>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</si>
  <si>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</si>
  <si>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</si>
  <si>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</si>
  <si>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</si>
  <si>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</si>
  <si>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</si>
  <si>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</si>
  <si>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</si>
  <si>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</si>
  <si>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</si>
  <si>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</si>
  <si>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</si>
  <si>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</si>
  <si>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</si>
  <si>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</si>
  <si>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</si>
  <si>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</si>
  <si>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</si>
  <si>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</si>
  <si>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</si>
  <si>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</si>
  <si>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</si>
  <si>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</si>
  <si>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</si>
  <si>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</si>
  <si>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</si>
  <si>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</si>
  <si>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</si>
  <si>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</si>
  <si>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</si>
  <si>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</si>
  <si>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</si>
  <si>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</si>
  <si>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</si>
  <si>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</si>
  <si>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</si>
  <si>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</si>
  <si>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</si>
  <si>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</si>
  <si>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</si>
  <si>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</si>
  <si>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</si>
  <si>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</si>
  <si>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</si>
  <si>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</si>
  <si>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</si>
  <si>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</si>
  <si>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</si>
  <si>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</si>
  <si>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</si>
  <si>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</si>
  <si>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</si>
  <si>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</si>
  <si>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</si>
  <si>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</si>
  <si>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</si>
  <si>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</si>
  <si>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</si>
  <si>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</si>
  <si>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</si>
  <si>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</si>
  <si>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</si>
  <si>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</si>
  <si>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</si>
  <si>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</si>
  <si>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</si>
  <si>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</si>
  <si>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</si>
  <si>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</si>
  <si>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</si>
  <si>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</si>
  <si>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</si>
  <si>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</si>
  <si>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</si>
  <si>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</si>
  <si>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</si>
  <si>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</si>
  <si>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</si>
  <si>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</si>
  <si>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</si>
  <si>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</si>
  <si>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</si>
  <si>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</si>
  <si>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</si>
  <si>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</si>
  <si>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</si>
  <si>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</si>
  <si>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</si>
  <si>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</si>
  <si>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</si>
  <si>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</si>
  <si>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</si>
  <si>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</si>
  <si>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</si>
  <si>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</si>
  <si>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</si>
  <si>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</si>
  <si>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</si>
  <si>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</si>
  <si>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</si>
  <si>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</si>
  <si>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</si>
  <si>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</si>
  <si>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</si>
  <si>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</si>
  <si>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</si>
  <si>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</si>
  <si>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</si>
  <si>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</si>
  <si>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</si>
  <si>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</si>
  <si>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</si>
  <si>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</si>
  <si>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</si>
  <si>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</si>
  <si>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</si>
  <si>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</si>
  <si>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</si>
  <si>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</si>
  <si>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</si>
  <si>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</si>
  <si>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</si>
  <si>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</si>
  <si>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</si>
  <si>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</si>
  <si>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</si>
  <si>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</si>
  <si>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</si>
  <si>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</si>
  <si>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</si>
  <si>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</si>
  <si>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</si>
  <si>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</si>
  <si>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</si>
  <si>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</si>
  <si>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</si>
  <si>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</si>
  <si>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</si>
  <si>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</si>
  <si>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</si>
  <si>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</si>
  <si>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</si>
  <si>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</si>
  <si>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</si>
  <si>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</si>
  <si>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</si>
  <si>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</si>
  <si>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</si>
  <si>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</si>
  <si>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</si>
  <si>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</si>
  <si>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</si>
  <si>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</si>
  <si>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</si>
  <si>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</si>
  <si>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</si>
  <si>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</si>
  <si>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</si>
  <si>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</si>
  <si>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</si>
  <si>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</si>
  <si>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</si>
  <si>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</si>
  <si>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</si>
  <si>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</si>
  <si>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</si>
  <si>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</si>
  <si>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</si>
  <si>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</si>
  <si>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</si>
  <si>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</si>
  <si>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</si>
  <si>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</si>
  <si>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</si>
  <si>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</si>
  <si>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</si>
  <si>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</si>
  <si>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</si>
  <si>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</si>
  <si>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</si>
  <si>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</si>
  <si>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</si>
  <si>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</si>
  <si>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</si>
  <si>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</si>
  <si>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</si>
  <si>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</si>
  <si>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</si>
  <si>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</si>
  <si>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</si>
  <si>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</si>
  <si>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</si>
  <si>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</si>
  <si>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</si>
  <si>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</si>
  <si>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</si>
  <si>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</si>
  <si>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</si>
  <si>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</si>
  <si>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</si>
  <si>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</si>
  <si>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</si>
  <si>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</si>
  <si>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</si>
  <si>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</si>
  <si>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</si>
  <si>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</si>
  <si>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</si>
  <si>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</si>
  <si>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</si>
  <si>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</si>
  <si>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</si>
  <si>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</si>
  <si>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</si>
  <si>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</si>
  <si>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</si>
  <si>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</si>
  <si>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</si>
  <si>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</si>
  <si>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</si>
  <si>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</si>
  <si>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</si>
  <si>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</si>
  <si>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</si>
  <si>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</si>
  <si>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</si>
  <si>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</si>
  <si>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</si>
  <si>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</si>
  <si>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</si>
  <si>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</si>
  <si>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</si>
  <si>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</si>
  <si>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</si>
  <si>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</si>
  <si>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</si>
  <si>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</si>
  <si>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</si>
  <si>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</si>
  <si>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</si>
  <si>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</si>
  <si>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</si>
  <si>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</si>
  <si>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</si>
  <si>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</si>
  <si>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</si>
  <si>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</si>
  <si>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</si>
  <si>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</si>
  <si>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</si>
  <si>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</si>
  <si>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</si>
  <si>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</si>
  <si>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</si>
  <si>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</si>
  <si>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</si>
  <si>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</si>
  <si>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</si>
  <si>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</si>
  <si>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</si>
  <si>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</si>
  <si>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</si>
  <si>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</si>
  <si>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</si>
  <si>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</si>
  <si>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</si>
  <si>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</si>
  <si>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</si>
  <si>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</si>
  <si>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</si>
  <si>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</si>
  <si>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</si>
  <si>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</si>
  <si>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</si>
  <si>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</si>
  <si>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</si>
  <si>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</si>
  <si>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</si>
  <si>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</si>
  <si>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</si>
  <si>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</si>
  <si>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</si>
  <si>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</si>
  <si>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</si>
  <si>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</si>
  <si>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</si>
  <si>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</si>
  <si>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</si>
  <si>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</si>
  <si>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</si>
  <si>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</si>
  <si>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</si>
  <si>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</si>
  <si>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</si>
  <si>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</si>
  <si>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</si>
  <si>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</si>
  <si>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</si>
  <si>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</si>
  <si>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</si>
  <si>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</si>
  <si>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</si>
  <si>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</si>
  <si>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</si>
  <si>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</si>
  <si>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</si>
  <si>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</si>
  <si>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</si>
  <si>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</si>
  <si>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</si>
  <si>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</si>
  <si>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</si>
  <si>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</si>
  <si>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</si>
  <si>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</si>
  <si>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</si>
  <si>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</si>
  <si>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</si>
  <si>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</si>
  <si>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</si>
  <si>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</si>
  <si>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</si>
  <si>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</si>
  <si>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</si>
  <si>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</si>
  <si>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</si>
  <si>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</si>
  <si>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</si>
  <si>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</si>
  <si>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</si>
  <si>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</si>
  <si>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</si>
  <si>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</si>
  <si>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</si>
  <si>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</si>
  <si>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</si>
  <si>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</si>
  <si>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</si>
  <si>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</si>
  <si>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</si>
  <si>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</si>
  <si>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</si>
  <si>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</si>
  <si>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</si>
  <si>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</si>
  <si>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</si>
  <si>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</si>
  <si>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</si>
  <si>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</si>
  <si>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</si>
  <si>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</si>
  <si>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</si>
  <si>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</si>
  <si>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</si>
  <si>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</si>
  <si>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</si>
  <si>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</si>
  <si>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</si>
  <si>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</si>
  <si>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</si>
  <si>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</si>
  <si>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</si>
  <si>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</si>
  <si>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</si>
  <si>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</si>
  <si>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</si>
  <si>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</si>
  <si>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</si>
  <si>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</si>
  <si>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</si>
  <si>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</si>
  <si>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</si>
  <si>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</si>
  <si>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</si>
  <si>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</si>
  <si>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</si>
  <si>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</si>
  <si>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</si>
  <si>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</si>
  <si>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</si>
  <si>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</si>
  <si>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</si>
  <si>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</si>
  <si>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</si>
  <si>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</si>
  <si>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</si>
  <si>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</si>
  <si>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</si>
  <si>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</si>
  <si>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</si>
  <si>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</si>
  <si>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</si>
  <si>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</si>
  <si>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</si>
  <si>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</si>
  <si>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</si>
  <si>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</si>
  <si>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</si>
  <si>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</si>
  <si>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</si>
  <si>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</si>
  <si>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</si>
  <si>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</si>
  <si>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</si>
  <si>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</si>
  <si>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</si>
  <si>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</si>
  <si>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</si>
  <si>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</si>
  <si>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</si>
  <si>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</si>
  <si>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</si>
  <si>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</si>
  <si>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</si>
  <si>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</si>
  <si>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</si>
  <si>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</si>
  <si>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</si>
  <si>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</si>
  <si>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</si>
  <si>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</si>
  <si>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</si>
  <si>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</si>
  <si>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</si>
  <si>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</si>
  <si>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</si>
  <si>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</si>
  <si>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</si>
  <si>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</si>
  <si>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</si>
  <si>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</si>
  <si>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</si>
  <si>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</si>
  <si>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</si>
  <si>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</si>
  <si>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</si>
  <si>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</si>
  <si>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</si>
  <si>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</si>
  <si>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</si>
  <si>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</si>
  <si>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</si>
  <si>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</si>
  <si>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</si>
  <si>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</si>
  <si>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</si>
  <si>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</si>
  <si>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</si>
  <si>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</si>
  <si>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</si>
  <si>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</si>
  <si>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</si>
  <si>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</si>
  <si>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</si>
  <si>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</si>
  <si>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</si>
  <si>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</si>
  <si>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</si>
  <si>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</si>
  <si>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</si>
  <si>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</si>
  <si>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</si>
  <si>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</si>
  <si>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</si>
  <si>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</si>
  <si>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</si>
  <si>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</si>
  <si>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</si>
  <si>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</si>
  <si>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</si>
  <si>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</si>
  <si>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</si>
  <si>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</si>
  <si>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</si>
  <si>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</si>
  <si>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</si>
  <si>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</si>
  <si>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</si>
  <si>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</si>
  <si>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</si>
  <si>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</si>
  <si>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</si>
  <si>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</si>
  <si>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</si>
  <si>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</si>
  <si>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</si>
  <si>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</si>
  <si>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</si>
  <si>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</si>
  <si>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</si>
  <si>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</si>
  <si>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</si>
  <si>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</si>
  <si>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</si>
  <si>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</si>
  <si>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</si>
  <si>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</si>
  <si>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</si>
  <si>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</si>
  <si>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</si>
  <si>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</si>
  <si>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</si>
  <si>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</si>
  <si>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</si>
  <si>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</si>
  <si>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</si>
  <si>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</si>
  <si>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</si>
  <si>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</si>
  <si>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</si>
  <si>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</si>
  <si>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</si>
  <si>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</si>
  <si>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</si>
  <si>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</si>
  <si>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</si>
  <si>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</si>
  <si>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</si>
  <si>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</si>
  <si>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</si>
  <si>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</si>
  <si>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</si>
  <si>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</si>
  <si>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</si>
  <si>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</si>
  <si>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</si>
  <si>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</si>
  <si>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</si>
  <si>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</si>
  <si>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</si>
  <si>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</si>
  <si>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</si>
  <si>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</si>
  <si>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</si>
  <si>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</si>
  <si>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</si>
  <si>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</si>
  <si>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</si>
  <si>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</si>
  <si>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</si>
  <si>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</si>
  <si>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</si>
  <si>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</si>
  <si>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</si>
  <si>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</si>
  <si>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</si>
  <si>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</si>
  <si>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</si>
  <si>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</si>
  <si>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</si>
  <si>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</si>
  <si>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</si>
  <si>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</si>
  <si>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</si>
  <si>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</si>
  <si>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</si>
  <si>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</si>
  <si>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</si>
  <si>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</si>
  <si>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</si>
  <si>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</si>
  <si>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</si>
  <si>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</si>
  <si>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</si>
  <si>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</si>
  <si>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</si>
  <si>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</si>
  <si>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</si>
  <si>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</si>
  <si>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</si>
  <si>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</si>
  <si>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</si>
  <si>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</si>
  <si>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</si>
  <si>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</si>
  <si>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</si>
  <si>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</si>
  <si>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</si>
  <si>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</si>
  <si>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</si>
  <si>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</si>
  <si>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</si>
  <si>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</si>
  <si>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</si>
  <si>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</si>
  <si>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</si>
  <si>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</si>
  <si>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</si>
  <si>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</si>
  <si>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</si>
  <si>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</si>
  <si>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</si>
  <si>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</si>
  <si>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</si>
  <si>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</si>
  <si>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</si>
  <si>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</si>
  <si>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</si>
  <si>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</si>
  <si>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</si>
  <si>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</si>
  <si>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</si>
  <si>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</si>
  <si>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</si>
  <si>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</si>
  <si>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</si>
  <si>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</si>
  <si>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</si>
  <si>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</si>
  <si>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</si>
  <si>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</si>
  <si>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</si>
  <si>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</si>
  <si>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</si>
  <si>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</si>
  <si>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</si>
  <si>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</si>
  <si>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</si>
  <si>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</si>
  <si>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</si>
  <si>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</si>
  <si>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</si>
  <si>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</si>
  <si>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</si>
  <si>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</si>
  <si>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</si>
  <si>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</si>
  <si>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</si>
  <si>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</si>
  <si>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</si>
  <si>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</si>
  <si>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</si>
  <si>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</si>
  <si>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</si>
  <si>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</si>
  <si>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</si>
  <si>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</si>
  <si>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</si>
  <si>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</si>
  <si>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</si>
  <si>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</si>
  <si>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</si>
  <si>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</si>
  <si>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</si>
  <si>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</si>
  <si>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</si>
  <si>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</si>
  <si>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</si>
  <si>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</si>
  <si>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</si>
  <si>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</si>
  <si>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</si>
  <si>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</si>
  <si>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</si>
  <si>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</si>
  <si>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</si>
  <si>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</si>
  <si>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</si>
  <si>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</si>
  <si>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</si>
  <si>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</si>
  <si>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</si>
  <si>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</si>
  <si>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</si>
  <si>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</si>
  <si>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</si>
  <si>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</si>
  <si>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</si>
  <si>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</si>
  <si>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</si>
  <si>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</si>
  <si>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</si>
  <si>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</si>
  <si>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</si>
  <si>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</si>
  <si>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</si>
  <si>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</si>
  <si>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</si>
  <si>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</si>
  <si>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</si>
  <si>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</si>
  <si>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</si>
  <si>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</si>
  <si>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</si>
  <si>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</si>
  <si>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</si>
  <si>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</si>
  <si>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</si>
  <si>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</si>
  <si>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</si>
  <si>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</si>
  <si>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</si>
  <si>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</si>
  <si>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</si>
  <si>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</si>
  <si>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</si>
  <si>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</si>
  <si>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</si>
  <si>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</si>
  <si>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</si>
  <si>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</si>
  <si>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</si>
  <si>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</si>
  <si>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</si>
  <si>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</si>
  <si>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</si>
  <si>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</si>
  <si>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</si>
  <si>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</si>
  <si>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</si>
  <si>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</si>
  <si>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</si>
  <si>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</si>
  <si>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</si>
  <si>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</si>
  <si>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</si>
  <si>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</si>
  <si>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</si>
  <si>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</si>
  <si>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</si>
  <si>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</si>
  <si>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</si>
  <si>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</si>
  <si>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</si>
  <si>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</si>
  <si>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</si>
  <si>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</si>
  <si>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</si>
  <si>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</si>
  <si>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</si>
  <si>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</si>
  <si>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</si>
  <si>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</si>
  <si>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</si>
  <si>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</si>
  <si>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</si>
  <si>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</si>
  <si>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</si>
  <si>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</si>
  <si>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</si>
  <si>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</si>
  <si>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</si>
  <si>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</si>
  <si>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</si>
  <si>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</si>
  <si>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</si>
  <si>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</si>
  <si>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</si>
  <si>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</si>
  <si>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</si>
  <si>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</si>
  <si>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</si>
  <si>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</si>
  <si>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</si>
  <si>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</si>
  <si>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</si>
  <si>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</si>
  <si>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</si>
  <si>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</si>
  <si>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</si>
  <si>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</si>
  <si>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</si>
  <si>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</si>
  <si>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</si>
  <si>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</si>
  <si>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</si>
  <si>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</si>
  <si>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</si>
  <si>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</si>
  <si>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</si>
  <si>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</si>
  <si>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</si>
  <si>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</si>
  <si>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</si>
  <si>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</si>
  <si>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</si>
  <si>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</si>
  <si>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</si>
  <si>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</si>
  <si>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</si>
  <si>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</si>
  <si>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</si>
  <si>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</si>
  <si>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</si>
  <si>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</si>
  <si>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</si>
  <si>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</si>
  <si>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</si>
  <si>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</si>
  <si>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</si>
  <si>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</si>
  <si>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</si>
  <si>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</si>
  <si>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</si>
  <si>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</si>
  <si>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</si>
  <si>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</si>
  <si>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</si>
  <si>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</si>
  <si>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</si>
  <si>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</si>
  <si>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</si>
  <si>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</si>
  <si>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</si>
  <si>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</si>
  <si>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</si>
  <si>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</si>
  <si>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</si>
  <si>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</si>
  <si>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</si>
  <si>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</si>
  <si>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</si>
  <si>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</si>
  <si>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</si>
  <si>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</si>
  <si>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</si>
  <si>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</si>
  <si>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</si>
  <si>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</si>
  <si>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</si>
  <si>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</si>
  <si>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</si>
  <si>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</si>
  <si>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</si>
  <si>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</si>
  <si>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</si>
  <si>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</si>
  <si>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</si>
  <si>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</si>
  <si>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</si>
  <si>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</si>
  <si>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</si>
  <si>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</si>
  <si>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</si>
  <si>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</si>
  <si>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</si>
  <si>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</si>
  <si>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</si>
  <si>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</si>
  <si>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</si>
  <si>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</si>
  <si>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</si>
  <si>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</si>
  <si>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</si>
  <si>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</si>
  <si>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</si>
  <si>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</si>
  <si>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</si>
  <si>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</si>
  <si>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</si>
  <si>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</si>
  <si>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</si>
  <si>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</si>
  <si>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</si>
  <si>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</si>
  <si>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</si>
  <si>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</si>
  <si>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</si>
  <si>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</si>
  <si>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</si>
  <si>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</si>
  <si>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</si>
  <si>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</si>
  <si>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</si>
  <si>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</si>
  <si>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</si>
  <si>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</si>
  <si>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</si>
  <si>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</si>
  <si>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</si>
  <si>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</si>
  <si>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</si>
  <si>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</si>
  <si>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</si>
  <si>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</si>
  <si>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</si>
  <si>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</si>
  <si>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</si>
  <si>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</si>
  <si>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</si>
  <si>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</si>
  <si>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</si>
  <si>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</si>
  <si>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</si>
  <si>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</si>
  <si>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</si>
  <si>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</si>
  <si>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</si>
  <si>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</si>
  <si>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</si>
  <si>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</si>
  <si>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</si>
  <si>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</si>
  <si>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</si>
  <si>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</si>
  <si>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</si>
  <si>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</si>
  <si>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</si>
  <si>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</si>
  <si>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</si>
  <si>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</si>
  <si>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</si>
  <si>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</si>
  <si>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</si>
  <si>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</si>
  <si>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</si>
  <si>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</si>
  <si>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</si>
  <si>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</si>
  <si>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</si>
  <si>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</si>
  <si>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</si>
  <si>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</si>
  <si>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</si>
  <si>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</si>
  <si>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</si>
  <si>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</si>
  <si>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</si>
  <si>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</si>
  <si>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</si>
  <si>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</si>
  <si>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</si>
  <si>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</si>
  <si>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</si>
  <si>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</si>
  <si>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</si>
  <si>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</si>
  <si>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</si>
  <si>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</si>
  <si>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</si>
  <si>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</si>
  <si>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</si>
  <si>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</si>
  <si>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</si>
  <si>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</si>
  <si>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</si>
  <si>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</si>
  <si>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</si>
  <si>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</si>
  <si>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</si>
  <si>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</si>
  <si>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</si>
  <si>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</si>
  <si>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</si>
  <si>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</si>
  <si>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</si>
  <si>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</si>
  <si>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</si>
  <si>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</si>
  <si>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</si>
  <si>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</si>
  <si>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</si>
  <si>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</si>
  <si>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</si>
  <si>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</si>
  <si>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</si>
  <si>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</si>
  <si>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</si>
  <si>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</si>
  <si>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</si>
  <si>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</si>
  <si>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</si>
  <si>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</si>
  <si>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</si>
  <si>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</si>
  <si>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</si>
  <si>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</si>
  <si>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</si>
  <si>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</si>
  <si>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</si>
  <si>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</si>
  <si>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</si>
  <si>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</si>
  <si>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</si>
  <si>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</si>
  <si>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</si>
  <si>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</si>
  <si>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</si>
  <si>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</si>
  <si>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</si>
  <si>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</si>
  <si>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</si>
  <si>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</si>
  <si>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</si>
  <si>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</si>
  <si>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</si>
  <si>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</si>
  <si>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</si>
  <si>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</si>
  <si>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</si>
  <si>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</si>
  <si>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</si>
  <si>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</si>
  <si>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</si>
  <si>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</si>
  <si>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</si>
  <si>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</si>
  <si>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</si>
  <si>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</si>
  <si>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</si>
  <si>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</si>
  <si>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</si>
  <si>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</si>
  <si>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</si>
  <si>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</si>
  <si>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</si>
  <si>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</si>
  <si>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</si>
  <si>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</si>
  <si>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</si>
  <si>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</si>
  <si>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</si>
  <si>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</si>
  <si>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</si>
  <si>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</si>
  <si>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</si>
  <si>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</si>
  <si>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</si>
  <si>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</si>
  <si>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</si>
  <si>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</si>
  <si>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</si>
  <si>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</si>
  <si>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</si>
  <si>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</si>
  <si>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</si>
  <si>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</si>
  <si>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</si>
  <si>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</si>
  <si>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</si>
  <si>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</si>
  <si>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</si>
  <si>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</si>
  <si>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</si>
  <si>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</si>
  <si>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</si>
  <si>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</si>
  <si>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</si>
  <si>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</si>
  <si>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</si>
  <si>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</si>
  <si>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</si>
  <si>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</si>
  <si>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</si>
  <si>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</si>
  <si>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</si>
  <si>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</si>
  <si>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</si>
  <si>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</si>
  <si>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</si>
  <si>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</si>
  <si>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</si>
  <si>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</si>
  <si>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</si>
  <si>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</si>
  <si>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</si>
  <si>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</si>
  <si>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</si>
  <si>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</si>
  <si>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</si>
  <si>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</si>
  <si>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</si>
  <si>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</si>
  <si>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</si>
  <si>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</si>
  <si>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</si>
  <si>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</si>
  <si>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</si>
  <si>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</si>
  <si>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</si>
  <si>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</si>
  <si>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</si>
  <si>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</si>
  <si>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</si>
  <si>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</si>
  <si>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</si>
  <si>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</si>
  <si>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</si>
  <si>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</si>
  <si>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</si>
  <si>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</si>
  <si>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</si>
  <si>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</si>
  <si>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</si>
  <si>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</si>
  <si>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</si>
  <si>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</si>
  <si>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</si>
  <si>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</si>
  <si>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</si>
  <si>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</si>
  <si>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</si>
  <si>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</si>
  <si>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</si>
  <si>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</si>
  <si>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</si>
  <si>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</si>
  <si>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</si>
  <si>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</si>
  <si>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</si>
  <si>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</si>
  <si>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</si>
  <si>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</si>
  <si>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</si>
  <si>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</si>
  <si>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</si>
  <si>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</si>
  <si>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</si>
  <si>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</si>
  <si>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</si>
  <si>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</si>
  <si>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</si>
  <si>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</si>
  <si>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</si>
  <si>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</si>
  <si>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</si>
  <si>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</si>
  <si>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</si>
  <si>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</si>
  <si>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</si>
  <si>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</si>
  <si>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</si>
  <si>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</si>
  <si>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</si>
  <si>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</si>
  <si>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</si>
  <si>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</si>
  <si>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</si>
  <si>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</si>
  <si>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</si>
  <si>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</si>
  <si>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</si>
  <si>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</si>
  <si>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</si>
  <si>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</si>
  <si>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</si>
  <si>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</si>
  <si>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</si>
  <si>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</si>
  <si>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</si>
  <si>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</si>
  <si>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</si>
  <si>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</si>
  <si>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</si>
  <si>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</si>
  <si>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</si>
  <si>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</si>
  <si>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</si>
  <si>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</si>
  <si>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</si>
  <si>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</si>
  <si>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</si>
  <si>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</si>
  <si>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</si>
  <si>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</si>
  <si>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</si>
  <si>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</si>
  <si>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</si>
  <si>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</si>
  <si>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</si>
  <si>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</si>
  <si>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</si>
  <si>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</si>
  <si>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</si>
  <si>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</si>
  <si>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</si>
  <si>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</si>
  <si>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</si>
  <si>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</si>
  <si>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</si>
  <si>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</si>
  <si>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</si>
  <si>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</si>
  <si>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</si>
  <si>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</si>
  <si>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</si>
  <si>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</si>
  <si>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</si>
  <si>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</si>
  <si>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</si>
  <si>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</si>
  <si>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</si>
  <si>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</si>
  <si>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</si>
  <si>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</si>
  <si>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</si>
  <si>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</si>
  <si>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</si>
  <si>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</si>
  <si>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</si>
  <si>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</si>
  <si>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</si>
  <si>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</si>
  <si>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</si>
  <si>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</si>
  <si>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</si>
  <si>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</si>
  <si>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</si>
  <si>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</si>
  <si>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</si>
  <si>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</si>
  <si>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</si>
  <si>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</si>
  <si>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</si>
  <si>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</si>
  <si>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</si>
  <si>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</si>
  <si>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</si>
  <si>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</si>
  <si>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</si>
  <si>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</si>
  <si>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</si>
  <si>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</si>
  <si>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</si>
  <si>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</si>
  <si>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</si>
  <si>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</si>
  <si>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</si>
  <si>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</si>
  <si>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</si>
  <si>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</si>
  <si>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</si>
  <si>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</si>
  <si>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</si>
  <si>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</si>
  <si>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</si>
  <si>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</si>
  <si>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</si>
  <si>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</si>
  <si>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</si>
  <si>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</si>
  <si>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</si>
  <si>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</si>
  <si>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</si>
  <si>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</si>
  <si>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</si>
  <si>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</si>
  <si>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</si>
  <si>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</si>
  <si>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</si>
  <si>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</si>
  <si>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</si>
  <si>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</si>
  <si>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</si>
  <si>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</si>
  <si>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</si>
  <si>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</si>
  <si>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</si>
  <si>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</si>
  <si>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</si>
  <si>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</si>
  <si>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</si>
  <si>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</si>
  <si>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</si>
  <si>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</si>
  <si>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</si>
  <si>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</si>
  <si>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</si>
  <si>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</si>
  <si>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</si>
  <si>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</si>
  <si>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</si>
  <si>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</si>
  <si>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</si>
  <si>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</si>
  <si>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</si>
  <si>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</si>
  <si>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</si>
  <si>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</si>
  <si>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</si>
  <si>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</si>
  <si>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</si>
  <si>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</si>
  <si>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</si>
  <si>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</si>
  <si>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</si>
  <si>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</si>
  <si>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</si>
  <si>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</si>
  <si>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</si>
  <si>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</si>
  <si>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</si>
  <si>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</si>
  <si>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</si>
  <si>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</si>
  <si>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</si>
  <si>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</si>
  <si>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</si>
  <si>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</si>
  <si>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</si>
  <si>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</si>
  <si>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</si>
  <si>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</si>
  <si>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</si>
  <si>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</si>
  <si>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</si>
  <si>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</si>
  <si>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</si>
  <si>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</si>
  <si>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</si>
  <si>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</si>
  <si>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</si>
  <si>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</si>
  <si>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</si>
  <si>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</si>
  <si>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</si>
  <si>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</si>
  <si>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</si>
  <si>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</si>
  <si>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</si>
  <si>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</si>
  <si>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</si>
  <si>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</si>
  <si>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</si>
  <si>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</si>
  <si>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</si>
  <si>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</si>
  <si>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</si>
  <si>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</si>
  <si>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</si>
  <si>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</si>
  <si>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</si>
  <si>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</si>
  <si>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</si>
  <si>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</si>
  <si>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</si>
  <si>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</si>
  <si>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</si>
  <si>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</si>
  <si>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</si>
  <si>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</si>
  <si>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</si>
  <si>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</si>
  <si>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</si>
  <si>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</si>
  <si>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</si>
  <si>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</si>
  <si>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</si>
  <si>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</si>
  <si>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</si>
  <si>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</si>
  <si>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</si>
  <si>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</si>
  <si>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</si>
  <si>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</si>
  <si>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</si>
  <si>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</si>
  <si>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</si>
  <si>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</si>
  <si>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</si>
  <si>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</si>
  <si>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</si>
  <si>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</si>
  <si>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</si>
  <si>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</si>
  <si>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</si>
  <si>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</si>
  <si>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</si>
  <si>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</si>
  <si>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</si>
  <si>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</si>
  <si>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</si>
  <si>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</si>
  <si>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</si>
  <si>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</si>
  <si>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</si>
  <si>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</si>
  <si>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</si>
  <si>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</si>
  <si>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</si>
  <si>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</si>
  <si>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</si>
  <si>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</si>
  <si>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</si>
  <si>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</si>
  <si>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</si>
  <si>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</si>
  <si>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</si>
  <si>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</si>
  <si>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</si>
  <si>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</si>
  <si>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</si>
  <si>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</si>
  <si>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</si>
  <si>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</si>
  <si>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</si>
  <si>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</si>
  <si>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</si>
  <si>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</si>
  <si>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</si>
  <si>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</si>
  <si>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</si>
  <si>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</si>
  <si>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</si>
  <si>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</si>
  <si>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</si>
  <si>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</si>
  <si>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</si>
  <si>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</si>
  <si>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</si>
  <si>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</si>
  <si>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</si>
  <si>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</si>
  <si>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</si>
  <si>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</si>
  <si>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</si>
  <si>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</si>
  <si>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</si>
  <si>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</si>
  <si>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</si>
  <si>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</si>
  <si>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</si>
  <si>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</si>
  <si>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</si>
  <si>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</si>
  <si>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</si>
  <si>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</si>
  <si>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</si>
  <si>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</si>
  <si>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</si>
  <si>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</si>
  <si>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</si>
  <si>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</si>
  <si>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</si>
  <si>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</si>
  <si>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</si>
  <si>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</si>
  <si>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</si>
  <si>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</si>
  <si>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</si>
  <si>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</si>
  <si>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</si>
  <si>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</si>
  <si>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</si>
  <si>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</si>
  <si>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</si>
  <si>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</si>
  <si>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</si>
  <si>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</si>
  <si>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</si>
  <si>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</si>
  <si>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</si>
  <si>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</si>
  <si>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</si>
  <si>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</si>
  <si>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</si>
  <si>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</si>
  <si>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</si>
  <si>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</si>
  <si>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</si>
  <si>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</si>
  <si>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</si>
  <si>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</si>
  <si>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</si>
  <si>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</si>
  <si>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</si>
  <si>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</si>
  <si>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</si>
  <si>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</si>
  <si>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</si>
  <si>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</si>
  <si>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</si>
  <si>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</si>
  <si>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</si>
  <si>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</si>
  <si>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</si>
  <si>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</si>
  <si>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</si>
  <si>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</si>
  <si>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</si>
  <si>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</si>
  <si>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</si>
  <si>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</si>
  <si>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</si>
  <si>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</si>
  <si>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</si>
  <si>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</si>
  <si>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</si>
  <si>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</si>
  <si>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</si>
  <si>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</si>
  <si>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</si>
  <si>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</si>
  <si>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</si>
  <si>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</si>
  <si>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</si>
  <si>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</si>
  <si>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</si>
  <si>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</si>
  <si>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</si>
  <si>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</si>
  <si>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</si>
  <si>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</si>
  <si>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</si>
  <si>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</si>
  <si>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</si>
  <si>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</si>
  <si>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</si>
  <si>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</si>
  <si>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</si>
  <si>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</si>
  <si>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</si>
  <si>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</si>
  <si>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</si>
  <si>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</si>
  <si>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</si>
  <si>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</si>
  <si>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</si>
  <si>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</si>
  <si>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</si>
  <si>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</si>
  <si>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</si>
  <si>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</si>
  <si>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</si>
  <si>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</si>
  <si>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</si>
  <si>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</si>
  <si>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</si>
  <si>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</si>
  <si>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</si>
  <si>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</si>
  <si>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</si>
  <si>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</si>
  <si>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</si>
  <si>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</si>
  <si>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</si>
  <si>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</si>
  <si>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</si>
  <si>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</si>
  <si>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</si>
  <si>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</si>
  <si>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</si>
  <si>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</si>
  <si>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</si>
  <si>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</si>
  <si>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</si>
  <si>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</si>
  <si>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</si>
  <si>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</si>
  <si>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</si>
  <si>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</si>
  <si>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</si>
  <si>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</si>
  <si>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</si>
  <si>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</si>
  <si>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</si>
  <si>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</si>
  <si>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</si>
  <si>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</si>
  <si>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</si>
  <si>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</si>
  <si>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</si>
  <si>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</si>
  <si>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</si>
  <si>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</si>
  <si>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</si>
  <si>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</si>
  <si>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</si>
  <si>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</si>
  <si>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</si>
  <si>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</si>
  <si>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</si>
  <si>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</si>
  <si>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</si>
  <si>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</si>
  <si>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</si>
  <si>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</si>
  <si>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</si>
  <si>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</si>
  <si>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</si>
  <si>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</si>
  <si>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</si>
  <si>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</si>
  <si>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</si>
  <si>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</si>
  <si>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</si>
  <si>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</si>
  <si>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</si>
  <si>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</si>
  <si>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</si>
  <si>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</si>
  <si>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</si>
  <si>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</si>
  <si>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</si>
  <si>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</si>
  <si>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</si>
  <si>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</si>
  <si>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</si>
  <si>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</si>
  <si>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</si>
  <si>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</si>
  <si>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</si>
  <si>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</si>
  <si>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</si>
  <si>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</si>
  <si>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</si>
  <si>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</si>
  <si>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</si>
  <si>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</si>
  <si>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</si>
  <si>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</si>
  <si>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</si>
  <si>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</si>
  <si>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</si>
  <si>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</si>
  <si>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</si>
  <si>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</si>
  <si>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</si>
  <si>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</si>
  <si>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</si>
  <si>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</si>
  <si>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</si>
  <si>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</si>
  <si>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</si>
  <si>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</si>
  <si>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</si>
  <si>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</si>
  <si>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</si>
  <si>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</si>
  <si>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</si>
  <si>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</si>
  <si>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</si>
  <si>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</si>
  <si>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</si>
  <si>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</si>
  <si>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</si>
  <si>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</si>
  <si>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</si>
  <si>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</si>
  <si>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</si>
  <si>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</si>
  <si>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</si>
  <si>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</si>
  <si>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</si>
  <si>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</si>
  <si>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</si>
  <si>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</si>
  <si>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</si>
  <si>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</si>
  <si>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</si>
  <si>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</si>
  <si>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</si>
  <si>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</si>
  <si>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</si>
  <si>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</si>
  <si>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</si>
  <si>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</si>
  <si>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</si>
  <si>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</si>
  <si>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</si>
  <si>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</si>
  <si>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</si>
  <si>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</si>
  <si>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</si>
  <si>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</si>
  <si>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</si>
  <si>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</si>
  <si>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</si>
  <si>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</si>
  <si>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</si>
  <si>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</si>
  <si>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</si>
  <si>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</si>
  <si>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</si>
  <si>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</si>
  <si>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</si>
  <si>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</si>
  <si>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</si>
  <si>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</si>
  <si>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</si>
  <si>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</si>
  <si>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</si>
  <si>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</si>
  <si>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</si>
  <si>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</si>
  <si>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</si>
  <si>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</si>
  <si>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</si>
  <si>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</si>
  <si>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</si>
  <si>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</si>
  <si>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</si>
  <si>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</si>
  <si>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</si>
  <si>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</si>
  <si>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</si>
  <si>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</si>
  <si>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</si>
  <si>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</si>
  <si>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</si>
  <si>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</si>
  <si>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</si>
  <si>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</si>
  <si>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</si>
  <si>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</si>
  <si>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</si>
  <si>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</si>
  <si>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</si>
  <si>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</si>
  <si>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</si>
  <si>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</si>
  <si>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</si>
  <si>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</si>
  <si>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</si>
  <si>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</si>
  <si>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</si>
  <si>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</si>
  <si>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</si>
  <si>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</si>
  <si>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</si>
  <si>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</si>
  <si>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</si>
  <si>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</si>
  <si>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</si>
  <si>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</si>
  <si>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</si>
  <si>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</si>
  <si>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</si>
  <si>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</si>
  <si>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</si>
  <si>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</si>
  <si>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</si>
  <si>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</si>
  <si>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</si>
  <si>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</si>
  <si>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</si>
  <si>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</si>
  <si>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</si>
  <si>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</si>
  <si>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</si>
  <si>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</si>
  <si>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</si>
  <si>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</si>
  <si>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</si>
  <si>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</si>
  <si>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</si>
  <si>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</si>
  <si>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</si>
  <si>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</si>
  <si>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</si>
  <si>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</si>
  <si>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</si>
  <si>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</si>
  <si>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</si>
  <si>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</si>
  <si>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</si>
  <si>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</si>
  <si>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</si>
  <si>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</si>
  <si>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</si>
  <si>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</si>
  <si>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</si>
  <si>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</si>
  <si>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</si>
  <si>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</si>
  <si>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</si>
  <si>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</si>
  <si>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</si>
  <si>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</si>
  <si>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</si>
  <si>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</si>
  <si>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</si>
  <si>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</si>
  <si>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</si>
  <si>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</si>
  <si>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</si>
  <si>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</si>
  <si>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</si>
  <si>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</si>
  <si>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</si>
  <si>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</si>
  <si>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</si>
  <si>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</si>
  <si>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</si>
  <si>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</si>
  <si>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</si>
  <si>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</si>
  <si>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</si>
  <si>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</si>
  <si>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</si>
  <si>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</si>
  <si>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</si>
  <si>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</si>
  <si>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</si>
  <si>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</si>
  <si>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</si>
  <si>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</si>
  <si>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</si>
  <si>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</si>
  <si>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</si>
  <si>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</si>
  <si>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</si>
  <si>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</si>
  <si>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</si>
  <si>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</si>
  <si>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</si>
  <si>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</si>
  <si>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</si>
  <si>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</si>
  <si>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</si>
  <si>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</si>
  <si>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</si>
  <si>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</si>
  <si>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</si>
  <si>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</si>
  <si>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</si>
  <si>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</si>
  <si>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</si>
  <si>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</si>
  <si>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</si>
  <si>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</si>
  <si>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</si>
  <si>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</si>
  <si>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</si>
  <si>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</si>
  <si>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</si>
  <si>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</si>
  <si>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</si>
  <si>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</si>
  <si>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</si>
  <si>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</si>
  <si>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</si>
  <si>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</si>
  <si>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</si>
  <si>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</si>
  <si>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</si>
  <si>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</si>
  <si>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</si>
  <si>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</si>
  <si>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</si>
  <si>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</si>
  <si>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</si>
  <si>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</si>
  <si>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</si>
  <si>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</si>
  <si>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</si>
  <si>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</si>
  <si>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</si>
  <si>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</si>
  <si>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</si>
  <si>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</si>
  <si>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</si>
  <si>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</si>
  <si>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</si>
  <si>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</si>
  <si>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</si>
  <si>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</si>
  <si>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</si>
  <si>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</si>
  <si>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</si>
  <si>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</si>
  <si>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</si>
  <si>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</si>
  <si>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</si>
  <si>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</si>
  <si>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</si>
  <si>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</si>
  <si>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</si>
  <si>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</si>
  <si>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</si>
  <si>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</si>
  <si>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</si>
  <si>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</si>
  <si>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</si>
  <si>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</si>
  <si>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</si>
  <si>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</si>
  <si>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</si>
  <si>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</si>
  <si>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</si>
  <si>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</si>
  <si>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</si>
  <si>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</si>
  <si>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</si>
  <si>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</si>
  <si>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</si>
  <si>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</si>
  <si>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</si>
  <si>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</si>
  <si>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</si>
  <si>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</si>
  <si>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</si>
  <si>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</si>
  <si>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</si>
  <si>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</si>
  <si>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</si>
  <si>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</si>
  <si>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</si>
  <si>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</si>
  <si>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</si>
  <si>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</si>
  <si>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</si>
  <si>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</si>
  <si>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</si>
  <si>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</si>
  <si>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</si>
  <si>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</si>
  <si>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</si>
  <si>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</si>
  <si>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</si>
  <si>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</si>
  <si>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</si>
  <si>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</si>
  <si>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</si>
  <si>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</si>
  <si>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</si>
  <si>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</si>
  <si>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</si>
  <si>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</si>
  <si>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</si>
  <si>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</si>
  <si>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</si>
  <si>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</si>
  <si>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</si>
  <si>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</si>
  <si>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</si>
  <si>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</si>
  <si>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</si>
  <si>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</si>
  <si>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</si>
  <si>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</si>
  <si>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</si>
  <si>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</si>
  <si>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</si>
  <si>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</si>
  <si>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</si>
  <si>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</si>
  <si>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</si>
  <si>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</si>
  <si>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</si>
  <si>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</si>
  <si>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</si>
  <si>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</si>
  <si>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</si>
  <si>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</si>
  <si>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</si>
  <si>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</si>
  <si>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</si>
  <si>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</si>
  <si>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</si>
  <si>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</si>
  <si>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</si>
  <si>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</si>
  <si>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</si>
  <si>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</si>
  <si>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</si>
  <si>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</si>
  <si>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</si>
  <si>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</si>
  <si>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</si>
  <si>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</si>
  <si>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</si>
  <si>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</si>
  <si>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</si>
  <si>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</si>
  <si>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</si>
  <si>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</si>
  <si>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</si>
  <si>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</si>
  <si>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</si>
  <si>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</si>
  <si>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</si>
  <si>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</si>
  <si>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</si>
  <si>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</si>
  <si>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</si>
  <si>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</si>
  <si>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</si>
  <si>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</si>
  <si>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</si>
  <si>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</si>
  <si>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</si>
  <si>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</si>
  <si>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</si>
  <si>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</si>
  <si>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</si>
  <si>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</si>
  <si>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</si>
  <si>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</si>
  <si>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</si>
  <si>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</si>
  <si>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</si>
  <si>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</si>
  <si>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</si>
  <si>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</si>
  <si>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</si>
  <si>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</si>
  <si>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</si>
  <si>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</si>
  <si>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</si>
  <si>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</si>
  <si>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</si>
  <si>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</si>
  <si>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</si>
  <si>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</si>
  <si>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</si>
  <si>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</si>
  <si>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</si>
  <si>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</si>
  <si>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</si>
  <si>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</si>
  <si>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</si>
  <si>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</si>
  <si>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</si>
  <si>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</si>
  <si>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</si>
  <si>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</si>
  <si>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</si>
  <si>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</si>
  <si>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</si>
  <si>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</si>
  <si>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</si>
  <si>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</si>
  <si>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</si>
  <si>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</si>
  <si>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</si>
  <si>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</si>
  <si>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</si>
  <si>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</si>
  <si>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</si>
  <si>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</si>
  <si>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</si>
  <si>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</si>
  <si>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</si>
  <si>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</si>
  <si>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</si>
  <si>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</si>
  <si>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</si>
  <si>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</si>
  <si>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</si>
  <si>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</si>
  <si>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</si>
  <si>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</si>
  <si>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</si>
  <si>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</si>
  <si>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</si>
  <si>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</si>
  <si>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</si>
  <si>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</si>
  <si>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</si>
  <si>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</si>
  <si>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</si>
  <si>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</si>
  <si>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</si>
  <si>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</si>
  <si>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</si>
  <si>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</si>
  <si>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</si>
  <si>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</si>
  <si>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</si>
  <si>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</si>
  <si>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</si>
  <si>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</si>
  <si>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</si>
  <si>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</si>
  <si>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</si>
  <si>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</si>
  <si>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</si>
  <si>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</si>
  <si>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</si>
  <si>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</si>
  <si>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</si>
  <si>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</si>
  <si>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</si>
  <si>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</si>
  <si>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</si>
  <si>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</si>
  <si>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</si>
  <si>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</si>
  <si>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</si>
  <si>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</si>
  <si>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</si>
  <si>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</si>
  <si>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</si>
  <si>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</si>
  <si>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</si>
  <si>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</si>
  <si>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</si>
  <si>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</si>
  <si>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</si>
  <si>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</si>
  <si>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</si>
  <si>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</si>
  <si>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</si>
  <si>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</si>
  <si>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</si>
  <si>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</si>
  <si>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</si>
  <si>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</si>
  <si>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</si>
  <si>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</si>
  <si>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</si>
  <si>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</si>
  <si>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</si>
  <si>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</si>
  <si>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</si>
  <si>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</si>
  <si>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</si>
  <si>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</si>
  <si>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</si>
  <si>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</si>
  <si>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</si>
  <si>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</si>
  <si>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</si>
  <si>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</si>
  <si>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</si>
  <si>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</si>
  <si>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</si>
  <si>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</si>
  <si>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</si>
  <si>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</si>
  <si>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</si>
  <si>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</si>
  <si>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</si>
  <si>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</si>
  <si>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</si>
  <si>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</si>
  <si>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</si>
  <si>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</si>
  <si>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</si>
  <si>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</si>
  <si>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</si>
  <si>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</si>
  <si>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</si>
  <si>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</si>
  <si>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</si>
  <si>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</si>
  <si>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</si>
  <si>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</si>
  <si>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</si>
  <si>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</si>
  <si>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</si>
  <si>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</si>
  <si>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</si>
  <si>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</si>
  <si>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</si>
  <si>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</si>
  <si>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</si>
  <si>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</si>
  <si>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</si>
  <si>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</si>
  <si>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</si>
  <si>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</si>
  <si>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</si>
  <si>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</si>
  <si>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</si>
  <si>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</si>
  <si>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</si>
  <si>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</si>
  <si>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</si>
  <si>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</si>
  <si>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</si>
  <si>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</si>
  <si>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</si>
  <si>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</si>
  <si>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</si>
  <si>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</si>
  <si>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</si>
  <si>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</si>
  <si>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</si>
  <si>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</si>
  <si>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</si>
  <si>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</si>
  <si>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</si>
  <si>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</si>
  <si>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</si>
  <si>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</si>
  <si>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</si>
  <si>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</si>
  <si>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</si>
  <si>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</si>
  <si>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</si>
  <si>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</si>
  <si>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</si>
  <si>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</si>
  <si>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</si>
  <si>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</si>
  <si>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</si>
  <si>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</si>
  <si>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</si>
  <si>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</si>
  <si>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</si>
  <si>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</si>
  <si>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</si>
  <si>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</si>
  <si>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</si>
  <si>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</si>
  <si>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</si>
  <si>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</si>
  <si>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</si>
  <si>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</si>
  <si>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</si>
  <si>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</si>
  <si>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</si>
  <si>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</si>
  <si>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</si>
  <si>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</si>
  <si>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</si>
  <si>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</si>
  <si>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</si>
  <si>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</si>
  <si>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</si>
  <si>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</si>
  <si>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</si>
  <si>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</si>
  <si>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</si>
  <si>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</si>
  <si>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</si>
  <si>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</si>
  <si>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</si>
  <si>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</si>
  <si>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</si>
  <si>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</si>
  <si>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</si>
  <si>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</si>
  <si>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</si>
  <si>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</si>
  <si>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</si>
  <si>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</si>
  <si>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</si>
  <si>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</si>
  <si>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</si>
  <si>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</si>
  <si>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</si>
  <si>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</si>
  <si>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</si>
  <si>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</si>
  <si>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</si>
  <si>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</si>
  <si>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</si>
  <si>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</si>
  <si>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</si>
  <si>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</si>
  <si>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</si>
  <si>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</si>
  <si>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</si>
  <si>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</si>
  <si>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</si>
  <si>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</si>
  <si>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</si>
  <si>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</si>
  <si>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</si>
  <si>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</si>
  <si>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</si>
  <si>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</si>
  <si>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</si>
  <si>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</si>
  <si>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</si>
  <si>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</si>
  <si>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</si>
  <si>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</si>
  <si>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</si>
  <si>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</si>
  <si>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</si>
  <si>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</si>
  <si>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</si>
  <si>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</si>
  <si>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</si>
  <si>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</si>
  <si>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</si>
  <si>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</si>
  <si>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</si>
  <si>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</si>
  <si>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</si>
  <si>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</si>
  <si>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</si>
  <si>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</si>
  <si>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</si>
  <si>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</si>
  <si>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</si>
  <si>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</si>
  <si>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</si>
  <si>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</si>
  <si>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</si>
  <si>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</si>
  <si>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</si>
  <si>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</si>
  <si>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</si>
  <si>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</si>
  <si>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</si>
  <si>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</si>
  <si>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</si>
  <si>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</si>
  <si>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</si>
  <si>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</si>
  <si>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</si>
  <si>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</si>
  <si>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</si>
  <si>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</si>
  <si>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</si>
  <si>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</si>
  <si>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</si>
  <si>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</si>
  <si>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</si>
  <si>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</si>
  <si>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</si>
  <si>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</si>
  <si>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</si>
  <si>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</si>
  <si>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</si>
  <si>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</si>
  <si>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</si>
  <si>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</si>
  <si>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</si>
  <si>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</si>
  <si>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</si>
  <si>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</si>
  <si>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</si>
  <si>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</si>
  <si>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</si>
  <si>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</si>
  <si>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</si>
  <si>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</si>
  <si>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</si>
  <si>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</si>
  <si>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</si>
  <si>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</si>
  <si>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</si>
  <si>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</si>
  <si>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</si>
  <si>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</si>
  <si>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</si>
  <si>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</si>
  <si>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</si>
  <si>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</si>
  <si>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</si>
  <si>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</si>
  <si>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</si>
  <si>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</si>
  <si>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</si>
  <si>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</si>
  <si>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</si>
  <si>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</si>
  <si>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</si>
  <si>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</si>
  <si>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</si>
  <si>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</si>
  <si>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</si>
  <si>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</si>
  <si>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</si>
  <si>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</si>
  <si>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</si>
  <si>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</si>
  <si>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</si>
  <si>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</si>
  <si>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</si>
  <si>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</si>
  <si>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</si>
  <si>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</si>
  <si>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</si>
  <si>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</si>
  <si>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</si>
  <si>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</si>
  <si>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</si>
  <si>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</si>
  <si>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</si>
  <si>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</si>
  <si>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</si>
  <si>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</si>
  <si>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</si>
  <si>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</si>
  <si>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</si>
  <si>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</si>
  <si>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</si>
  <si>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</si>
  <si>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</si>
  <si>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</si>
  <si>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</si>
  <si>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</si>
  <si>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</si>
  <si>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</si>
  <si>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</si>
  <si>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</si>
  <si>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</si>
  <si>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</si>
  <si>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</si>
  <si>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</si>
  <si>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</si>
  <si>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</si>
  <si>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</si>
  <si>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</si>
  <si>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</si>
  <si>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</si>
  <si>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</si>
  <si>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</si>
  <si>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</si>
  <si>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</si>
  <si>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</si>
  <si>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</si>
  <si>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</si>
  <si>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</si>
  <si>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</si>
  <si>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</si>
  <si>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</si>
  <si>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</si>
  <si>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</si>
  <si>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</si>
  <si>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</si>
  <si>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</si>
  <si>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</si>
  <si>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</si>
  <si>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</si>
  <si>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</si>
  <si>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</si>
  <si>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</si>
  <si>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</si>
  <si>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</si>
  <si>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</si>
  <si>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</si>
  <si>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</si>
  <si>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</si>
  <si>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</si>
  <si>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</si>
  <si>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</si>
  <si>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</si>
  <si>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</si>
  <si>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</si>
  <si>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</si>
  <si>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</si>
  <si>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</si>
  <si>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</si>
  <si>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</si>
  <si>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</si>
  <si>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</si>
  <si>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</si>
  <si>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</si>
  <si>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</si>
  <si>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</si>
  <si>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</si>
  <si>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</si>
  <si>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</si>
  <si>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</si>
  <si>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</si>
  <si>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</si>
  <si>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</si>
  <si>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</si>
  <si>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</si>
  <si>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</si>
  <si>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</si>
  <si>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</si>
  <si>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</si>
  <si>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</si>
  <si>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</si>
  <si>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</si>
  <si>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</si>
  <si>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</si>
  <si>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</si>
  <si>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</si>
  <si>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</si>
  <si>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</si>
  <si>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</si>
  <si>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</si>
  <si>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</si>
  <si>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</si>
  <si>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</si>
  <si>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</si>
  <si>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</si>
  <si>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</si>
  <si>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</si>
  <si>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</si>
  <si>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</si>
  <si>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</si>
  <si>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</si>
  <si>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</si>
  <si>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</si>
  <si>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</si>
  <si>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</si>
  <si>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</si>
  <si>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</si>
  <si>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</si>
  <si>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</si>
  <si>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</si>
  <si>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</si>
  <si>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</si>
  <si>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</si>
  <si>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</si>
  <si>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</si>
  <si>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</si>
  <si>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</si>
  <si>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</si>
  <si>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</si>
  <si>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</si>
  <si>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</si>
  <si>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</si>
  <si>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</si>
  <si>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</si>
  <si>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</si>
  <si>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</si>
  <si>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</si>
  <si>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</si>
  <si>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</si>
  <si>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</si>
  <si>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</si>
  <si>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</si>
  <si>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</si>
  <si>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</si>
  <si>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</si>
  <si>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</si>
  <si>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</si>
  <si>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</si>
  <si>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</si>
  <si>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</si>
  <si>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</si>
  <si>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</si>
  <si>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</si>
  <si>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</si>
  <si>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</si>
  <si>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</si>
  <si>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</si>
  <si>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</si>
  <si>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</si>
  <si>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</si>
  <si>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</si>
  <si>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</si>
  <si>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</si>
  <si>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</si>
  <si>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</si>
  <si>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</si>
  <si>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</si>
  <si>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</si>
  <si>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</si>
  <si>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</si>
  <si>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</si>
  <si>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</si>
  <si>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</si>
  <si>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</si>
  <si>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</si>
  <si>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</si>
  <si>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</si>
  <si>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</si>
  <si>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</si>
  <si>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</si>
  <si>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</si>
  <si>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</si>
  <si>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</si>
  <si>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</si>
  <si>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</si>
  <si>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</si>
  <si>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</si>
  <si>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</si>
  <si>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</si>
  <si>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</si>
  <si>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</si>
  <si>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</si>
  <si>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</si>
  <si>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</si>
  <si>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</si>
  <si>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</si>
  <si>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</si>
  <si>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</si>
  <si>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</si>
  <si>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</si>
  <si>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</si>
  <si>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</si>
  <si>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</si>
  <si>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</si>
  <si>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</si>
  <si>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</si>
  <si>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</si>
  <si>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</si>
  <si>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</si>
  <si>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</si>
  <si>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</si>
  <si>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</si>
  <si>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</si>
  <si>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</si>
  <si>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</si>
  <si>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</si>
  <si>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</si>
  <si>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</si>
  <si>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</si>
  <si>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</si>
  <si>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</si>
  <si>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</si>
  <si>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</si>
  <si>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</si>
  <si>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</si>
  <si>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</si>
  <si>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</si>
  <si>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</si>
  <si>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</si>
  <si>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</si>
  <si>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</si>
  <si>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</si>
  <si>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</si>
  <si>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</si>
  <si>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</si>
  <si>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</si>
  <si>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</si>
  <si>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</si>
  <si>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</si>
  <si>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</si>
  <si>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</si>
  <si>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</si>
  <si>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</si>
  <si>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</si>
  <si>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</si>
  <si>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</si>
  <si>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</si>
  <si>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</si>
  <si>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</si>
  <si>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</si>
  <si>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</si>
  <si>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</si>
  <si>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</si>
  <si>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</si>
  <si>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</si>
  <si>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</si>
  <si>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</si>
  <si>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</si>
  <si>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</si>
  <si>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</si>
  <si>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</si>
  <si>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</si>
  <si>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</si>
  <si>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</si>
  <si>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</si>
  <si>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</si>
  <si>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</si>
  <si>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</si>
  <si>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</si>
  <si>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</si>
  <si>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</si>
  <si>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</si>
  <si>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</si>
  <si>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</si>
  <si>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</si>
  <si>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</si>
  <si>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</si>
  <si>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</si>
  <si>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</si>
  <si>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</si>
  <si>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</si>
  <si>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</si>
  <si>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</si>
  <si>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</si>
  <si>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</si>
  <si>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</si>
  <si>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</si>
  <si>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</si>
  <si>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</si>
  <si>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</si>
  <si>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</si>
  <si>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</si>
  <si>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</si>
  <si>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</si>
  <si>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</si>
  <si>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</si>
  <si>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</si>
  <si>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</si>
  <si>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</si>
  <si>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</si>
  <si>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</si>
  <si>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</si>
  <si>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</si>
  <si>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</si>
  <si>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</si>
  <si>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</si>
  <si>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</si>
  <si>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</si>
  <si>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</si>
  <si>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</si>
  <si>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</si>
  <si>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</si>
  <si>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</si>
  <si>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</si>
  <si>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</si>
  <si>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</si>
  <si>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</si>
  <si>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</si>
  <si>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</si>
  <si>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</si>
  <si>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</si>
  <si>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</si>
  <si>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</si>
  <si>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</si>
  <si>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</si>
  <si>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</si>
  <si>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</si>
  <si>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</si>
  <si>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</si>
  <si>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</si>
  <si>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</si>
  <si>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</si>
  <si>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</si>
  <si>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</si>
  <si>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</si>
  <si>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</si>
  <si>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</si>
  <si>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</si>
  <si>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</si>
  <si>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</si>
  <si>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</si>
  <si>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</si>
  <si>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</si>
  <si>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</si>
  <si>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</si>
  <si>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</si>
  <si>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</si>
  <si>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</si>
  <si>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</si>
  <si>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</si>
  <si>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</si>
  <si>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</si>
  <si>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</si>
  <si>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</si>
  <si>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</si>
  <si>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</si>
  <si>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</si>
  <si>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</si>
  <si>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</si>
  <si>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</si>
  <si>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</si>
  <si>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</si>
  <si>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</si>
  <si>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</si>
  <si>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</si>
  <si>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</si>
  <si>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</si>
  <si>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</si>
  <si>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</si>
  <si>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</si>
  <si>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</si>
  <si>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</si>
  <si>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</si>
  <si>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</si>
  <si>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</si>
  <si>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</si>
  <si>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</si>
  <si>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</si>
  <si>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</si>
  <si>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</si>
  <si>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</si>
  <si>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</si>
  <si>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</si>
  <si>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</si>
  <si>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</si>
  <si>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</si>
  <si>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</si>
  <si>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</si>
  <si>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</si>
  <si>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</si>
  <si>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</si>
  <si>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</si>
  <si>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</si>
  <si>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</si>
  <si>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</si>
  <si>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</si>
  <si>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</si>
  <si>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</si>
  <si>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</si>
  <si>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</si>
  <si>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</si>
  <si>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</si>
  <si>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</si>
  <si>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</si>
  <si>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</si>
  <si>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</si>
  <si>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</si>
  <si>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</si>
  <si>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</si>
  <si>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</si>
  <si>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</si>
  <si>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</si>
  <si>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</si>
  <si>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</si>
  <si>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</si>
  <si>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</si>
  <si>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</si>
  <si>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</si>
  <si>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</si>
  <si>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</si>
  <si>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</si>
  <si>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</si>
  <si>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</si>
  <si>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</si>
  <si>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</si>
  <si>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</si>
  <si>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</si>
  <si>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</si>
  <si>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</si>
  <si>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</si>
  <si>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</si>
  <si>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</si>
  <si>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</si>
  <si>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</si>
  <si>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</si>
  <si>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</si>
  <si>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</si>
  <si>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</si>
  <si>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</si>
  <si>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</si>
  <si>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</si>
  <si>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</si>
  <si>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</si>
  <si>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</si>
  <si>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</si>
  <si>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</si>
  <si>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</si>
  <si>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</si>
  <si>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</si>
  <si>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</si>
  <si>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</si>
  <si>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</si>
  <si>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</si>
  <si>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</si>
  <si>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</si>
  <si>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</si>
  <si>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</si>
  <si>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</si>
  <si>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</si>
  <si>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</si>
  <si>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</si>
  <si>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</si>
  <si>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</si>
  <si>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</si>
  <si>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</si>
  <si>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</si>
  <si>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</si>
  <si>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</si>
  <si>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</si>
  <si>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</si>
  <si>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</si>
  <si>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</si>
  <si>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</si>
  <si>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</si>
  <si>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</si>
  <si>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</si>
  <si>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</si>
  <si>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</si>
  <si>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</si>
  <si>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</si>
  <si>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</si>
  <si>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</si>
  <si>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</si>
  <si>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</si>
  <si>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</si>
  <si>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</si>
  <si>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</si>
  <si>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</si>
  <si>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</si>
  <si>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</si>
  <si>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</si>
  <si>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</si>
  <si>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</si>
  <si>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</si>
  <si>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</si>
  <si>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</si>
  <si>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</si>
  <si>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</si>
  <si>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</si>
  <si>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</si>
  <si>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</si>
  <si>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</si>
  <si>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</si>
  <si>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</si>
  <si>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</si>
  <si>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</si>
  <si>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</si>
  <si>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</si>
  <si>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</si>
  <si>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</si>
  <si>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</si>
  <si>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</si>
  <si>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</si>
  <si>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</si>
  <si>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</si>
  <si>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</si>
  <si>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</si>
  <si>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</si>
  <si>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</si>
  <si>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</si>
  <si>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</si>
  <si>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</si>
  <si>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</si>
  <si>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</si>
  <si>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</si>
  <si>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</si>
  <si>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</si>
  <si>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</si>
  <si>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</si>
  <si>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</si>
  <si>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</si>
  <si>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</si>
  <si>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</si>
  <si>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</si>
  <si>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</si>
  <si>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</si>
  <si>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</si>
  <si>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</si>
  <si>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</si>
  <si>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</si>
  <si>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</si>
  <si>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</si>
  <si>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</si>
  <si>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</si>
  <si>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</si>
  <si>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</si>
  <si>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</si>
  <si>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</si>
  <si>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</si>
  <si>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</si>
  <si>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</si>
  <si>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</si>
  <si>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</si>
  <si>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</si>
  <si>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</si>
  <si>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</si>
  <si>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</si>
  <si>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</si>
  <si>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</si>
  <si>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</si>
  <si>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</si>
  <si>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</si>
  <si>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</si>
  <si>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</si>
  <si>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</si>
  <si>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</si>
  <si>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</si>
  <si>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</si>
  <si>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</si>
  <si>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</si>
  <si>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</si>
  <si>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</si>
  <si>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</si>
  <si>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</si>
  <si>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</si>
  <si>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</si>
  <si>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</si>
  <si>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</si>
  <si>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</si>
  <si>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</si>
  <si>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</si>
  <si>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</si>
  <si>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</si>
  <si>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</si>
  <si>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</si>
  <si>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</si>
  <si>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</si>
  <si>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</si>
  <si>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</si>
  <si>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</si>
  <si>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</si>
  <si>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</si>
  <si>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</si>
  <si>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</si>
  <si>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</si>
  <si>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</si>
  <si>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</si>
  <si>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</si>
  <si>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</si>
  <si>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</si>
  <si>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</si>
  <si>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</si>
  <si>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</si>
  <si>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</si>
  <si>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</si>
  <si>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</si>
  <si>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</si>
  <si>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</si>
  <si>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</si>
  <si>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</si>
  <si>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</si>
  <si>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</si>
  <si>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</si>
  <si>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</si>
  <si>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</si>
  <si>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</si>
  <si>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</si>
  <si>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</si>
  <si>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</si>
  <si>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</si>
  <si>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</si>
  <si>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</si>
  <si>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</si>
  <si>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</si>
  <si>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</si>
  <si>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</si>
  <si>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</si>
  <si>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</si>
  <si>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</si>
  <si>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</si>
  <si>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</si>
  <si>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</si>
  <si>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</si>
  <si>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</si>
  <si>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</si>
  <si>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</si>
  <si>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</si>
  <si>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</si>
  <si>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</si>
  <si>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</si>
  <si>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</si>
  <si>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</si>
  <si>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</si>
  <si>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</si>
  <si>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</si>
  <si>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</si>
  <si>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</si>
  <si>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</si>
  <si>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</si>
  <si>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</si>
  <si>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</si>
  <si>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</si>
  <si>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</si>
  <si>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</si>
  <si>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</si>
  <si>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</si>
  <si>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</si>
  <si>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</si>
  <si>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</si>
  <si>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</si>
  <si>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</si>
  <si>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</si>
  <si>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</si>
  <si>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</si>
  <si>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</si>
  <si>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</si>
  <si>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</si>
  <si>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</si>
  <si>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</si>
  <si>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</si>
  <si>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</si>
  <si>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</si>
  <si>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</si>
  <si>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</si>
  <si>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</si>
  <si>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</si>
  <si>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</si>
  <si>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</si>
  <si>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</si>
  <si>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</si>
  <si>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</si>
  <si>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</si>
  <si>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</si>
  <si>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</si>
  <si>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</si>
  <si>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</si>
  <si>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</si>
  <si>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</si>
  <si>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</si>
  <si>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</si>
  <si>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</si>
  <si>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</si>
  <si>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</si>
  <si>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</si>
  <si>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</si>
  <si>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</si>
  <si>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</si>
  <si>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</si>
  <si>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</si>
  <si>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</si>
  <si>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</si>
  <si>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</si>
  <si>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</si>
  <si>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</si>
  <si>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</si>
  <si>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</si>
  <si>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</si>
  <si>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</si>
  <si>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</si>
  <si>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</si>
  <si>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</si>
  <si>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</si>
  <si>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</si>
  <si>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</si>
  <si>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</si>
  <si>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</si>
  <si>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</si>
  <si>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</si>
  <si>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</si>
  <si>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</si>
  <si>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</si>
  <si>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</si>
  <si>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</si>
  <si>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</si>
  <si>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</si>
  <si>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</si>
  <si>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</si>
  <si>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</si>
  <si>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</si>
  <si>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</si>
  <si>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</si>
  <si>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</si>
  <si>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</si>
  <si>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</si>
  <si>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</si>
  <si>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</si>
  <si>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</si>
  <si>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</si>
  <si>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</si>
  <si>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</si>
  <si>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</si>
  <si>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</si>
  <si>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</si>
  <si>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</si>
  <si>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</si>
  <si>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</si>
  <si>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</si>
  <si>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</si>
  <si>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</si>
  <si>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</si>
  <si>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</si>
  <si>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</si>
  <si>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</si>
  <si>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</si>
  <si>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</si>
  <si>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</si>
  <si>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</si>
  <si>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</si>
  <si>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</si>
  <si>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</si>
  <si>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</si>
  <si>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</si>
  <si>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</si>
  <si>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</si>
  <si>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</si>
  <si>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</si>
  <si>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</si>
  <si>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</si>
  <si>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</si>
  <si>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</si>
  <si>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</si>
  <si>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</si>
  <si>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</si>
  <si>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</si>
  <si>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</si>
  <si>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</si>
  <si>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</si>
  <si>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</si>
  <si>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</si>
  <si>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</si>
  <si>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</si>
  <si>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</si>
  <si>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</si>
  <si>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</si>
  <si>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</si>
  <si>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</si>
  <si>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</si>
  <si>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</si>
  <si>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</si>
  <si>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</si>
  <si>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</si>
  <si>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</si>
  <si>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</si>
  <si>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</si>
  <si>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</si>
  <si>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</si>
  <si>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</si>
  <si>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</si>
  <si>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</si>
  <si>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</si>
  <si>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</si>
  <si>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</si>
  <si>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</si>
  <si>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</si>
  <si>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</si>
  <si>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</si>
  <si>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</si>
  <si>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</si>
  <si>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</si>
  <si>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</si>
  <si>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</si>
  <si>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</si>
  <si>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</si>
  <si>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</si>
  <si>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</si>
  <si>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</si>
  <si>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</si>
  <si>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</si>
  <si>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</si>
  <si>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</si>
  <si>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</si>
  <si>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</si>
  <si>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</si>
  <si>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</si>
  <si>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</si>
  <si>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</si>
  <si>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</si>
  <si>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</si>
  <si>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</si>
  <si>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</si>
  <si>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</si>
  <si>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</si>
  <si>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</si>
  <si>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</si>
  <si>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</si>
  <si>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</si>
  <si>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</si>
  <si>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</si>
  <si>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</si>
  <si>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</si>
  <si>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</si>
  <si>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</si>
  <si>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</si>
  <si>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</si>
  <si>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</si>
  <si>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</si>
  <si>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</si>
  <si>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</si>
  <si>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</si>
  <si>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</si>
  <si>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</si>
  <si>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</si>
  <si>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</si>
  <si>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</si>
  <si>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</si>
  <si>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</si>
  <si>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</si>
  <si>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</si>
  <si>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</si>
  <si>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</si>
  <si>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</si>
  <si>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</si>
  <si>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</si>
  <si>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</si>
  <si>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</si>
  <si>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</si>
  <si>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</si>
  <si>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</si>
  <si>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</si>
  <si>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</si>
  <si>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</si>
  <si>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</si>
  <si>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</si>
  <si>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</si>
  <si>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</si>
  <si>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</si>
  <si>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</si>
  <si>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</si>
  <si>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</si>
  <si>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</si>
  <si>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</si>
  <si>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</si>
  <si>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</si>
  <si>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</si>
  <si>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</si>
  <si>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</si>
  <si>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</si>
  <si>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</si>
  <si>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</si>
  <si>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</si>
  <si>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</si>
  <si>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</si>
  <si>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</si>
  <si>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</si>
  <si>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</si>
  <si>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</si>
  <si>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</si>
  <si>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</si>
  <si>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</si>
  <si>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</si>
  <si>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</si>
  <si>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</si>
  <si>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</si>
  <si>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</si>
  <si>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</si>
  <si>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</si>
  <si>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</si>
  <si>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</si>
  <si>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</si>
  <si>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</si>
  <si>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</si>
  <si>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</si>
  <si>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</si>
  <si>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</si>
  <si>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</si>
  <si>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</si>
  <si>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</si>
  <si>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</si>
  <si>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</si>
  <si>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</si>
  <si>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</si>
  <si>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</si>
  <si>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</si>
  <si>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</si>
  <si>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</si>
  <si>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</si>
  <si>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</si>
  <si>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</si>
  <si>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</si>
  <si>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</si>
  <si>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</si>
  <si>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</si>
  <si>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</si>
  <si>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</si>
  <si>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</si>
  <si>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</si>
  <si>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</si>
  <si>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</si>
  <si>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</si>
  <si>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</si>
  <si>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</si>
  <si>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</si>
  <si>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</si>
  <si>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</si>
  <si>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</si>
  <si>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</si>
  <si>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</si>
  <si>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</si>
  <si>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</si>
  <si>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</si>
  <si>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</si>
  <si>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</si>
  <si>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</si>
  <si>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</si>
  <si>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</si>
  <si>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</si>
  <si>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</si>
  <si>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</si>
  <si>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</si>
  <si>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</si>
  <si>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</si>
  <si>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</si>
  <si>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</si>
  <si>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</si>
  <si>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</si>
  <si>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</si>
  <si>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</si>
  <si>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</si>
  <si>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</si>
  <si>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</si>
  <si>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</si>
  <si>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</si>
  <si>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</si>
  <si>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</si>
  <si>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</si>
  <si>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</si>
  <si>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</si>
  <si>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</si>
  <si>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</si>
  <si>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</si>
  <si>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</si>
  <si>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</si>
  <si>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</si>
  <si>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</si>
  <si>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</si>
  <si>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</si>
  <si>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</si>
  <si>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</si>
  <si>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</si>
  <si>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</si>
  <si>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</si>
  <si>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</si>
  <si>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</si>
  <si>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</si>
  <si>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</si>
  <si>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</si>
  <si>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</si>
  <si>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</si>
  <si>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</si>
  <si>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</si>
  <si>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</si>
  <si>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</si>
  <si>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</si>
  <si>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</si>
  <si>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</si>
  <si>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</si>
  <si>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</si>
  <si>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</si>
  <si>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</si>
  <si>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</si>
  <si>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</si>
  <si>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</si>
  <si>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</si>
  <si>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</si>
  <si>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</si>
  <si>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</si>
  <si>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</si>
  <si>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</si>
  <si>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</si>
  <si>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</si>
  <si>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</si>
  <si>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</si>
  <si>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</si>
  <si>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</si>
  <si>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</si>
  <si>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</si>
  <si>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</si>
  <si>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</si>
  <si>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</si>
  <si>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</si>
  <si>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</si>
  <si>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</si>
  <si>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</si>
  <si>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</si>
  <si>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</si>
  <si>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</si>
  <si>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</si>
  <si>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</si>
  <si>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</si>
  <si>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</si>
  <si>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</si>
  <si>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</si>
  <si>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</si>
  <si>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</si>
  <si>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</si>
  <si>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</si>
  <si>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</si>
  <si>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</si>
  <si>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</si>
  <si>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</si>
  <si>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</si>
  <si>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</si>
  <si>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</si>
  <si>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</si>
  <si>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</si>
  <si>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</si>
  <si>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</si>
  <si>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</si>
  <si>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</si>
  <si>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</si>
  <si>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</si>
  <si>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</si>
  <si>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</si>
  <si>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</si>
  <si>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</si>
  <si>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</si>
  <si>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</si>
  <si>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</si>
  <si>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</si>
  <si>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</si>
  <si>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</si>
  <si>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</si>
  <si>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</si>
  <si>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</si>
  <si>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</si>
  <si>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</si>
  <si>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</si>
  <si>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</si>
  <si>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</si>
  <si>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</si>
  <si>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</si>
  <si>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</si>
  <si>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</si>
  <si>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</si>
  <si>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</si>
  <si>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</si>
  <si>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</si>
  <si>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</si>
  <si>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</si>
  <si>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</si>
  <si>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</si>
  <si>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</si>
  <si>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</si>
  <si>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</si>
  <si>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</si>
  <si>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</si>
  <si>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</si>
  <si>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</si>
  <si>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</si>
  <si>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</si>
  <si>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</si>
  <si>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</si>
  <si>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</si>
  <si>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</si>
  <si>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</si>
  <si>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</si>
  <si>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</si>
  <si>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</si>
  <si>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</si>
  <si>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</si>
  <si>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</si>
  <si>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</si>
  <si>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</si>
  <si>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</si>
  <si>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</si>
  <si>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</si>
  <si>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</si>
  <si>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</si>
  <si>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</si>
  <si>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</si>
  <si>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</si>
  <si>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</si>
  <si>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</si>
  <si>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</si>
  <si>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</si>
  <si>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</si>
  <si>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</si>
  <si>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</si>
  <si>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</si>
  <si>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</si>
  <si>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</si>
  <si>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</si>
  <si>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</si>
  <si>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</si>
  <si>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</si>
  <si>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</si>
  <si>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</si>
  <si>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</si>
  <si>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</si>
  <si>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</si>
  <si>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</si>
  <si>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</si>
  <si>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</si>
  <si>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</si>
  <si>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</si>
  <si>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</si>
  <si>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</si>
  <si>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</si>
  <si>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</si>
  <si>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</si>
  <si>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</si>
  <si>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</si>
  <si>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</si>
  <si>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</si>
  <si>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</si>
  <si>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</si>
  <si>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</si>
  <si>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</si>
  <si>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</si>
  <si>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</si>
  <si>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</si>
  <si>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</si>
  <si>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</si>
  <si>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</si>
  <si>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</si>
  <si>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</si>
  <si>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</si>
  <si>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</si>
  <si>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</si>
  <si>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</si>
  <si>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</si>
  <si>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</si>
  <si>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</si>
  <si>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</si>
  <si>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</si>
  <si>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</si>
  <si>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</si>
  <si>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</si>
  <si>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</si>
  <si>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</si>
  <si>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</si>
  <si>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</si>
  <si>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</si>
  <si>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</si>
  <si>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</si>
  <si>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</si>
  <si>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</si>
  <si>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</si>
  <si>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</si>
  <si>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</si>
  <si>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</si>
  <si>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</si>
  <si>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</si>
  <si>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</si>
  <si>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</si>
  <si>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</si>
  <si>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</si>
  <si>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</si>
  <si>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</si>
  <si>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</si>
  <si>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</si>
  <si>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</si>
  <si>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</si>
  <si>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</si>
  <si>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</si>
  <si>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</si>
  <si>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</si>
  <si>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</si>
  <si>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</si>
  <si>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</si>
  <si>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</si>
  <si>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</si>
  <si>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</si>
  <si>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</si>
  <si>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</si>
  <si>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</si>
  <si>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</si>
  <si>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</si>
  <si>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</si>
  <si>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</si>
  <si>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</si>
  <si>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</si>
  <si>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</si>
  <si>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</si>
  <si>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</si>
  <si>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</si>
  <si>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</si>
  <si>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</si>
  <si>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</si>
  <si>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</si>
  <si>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</si>
  <si>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</si>
  <si>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</si>
  <si>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</si>
  <si>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</si>
  <si>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</si>
  <si>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</si>
  <si>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</si>
  <si>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</si>
  <si>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</si>
  <si>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</si>
  <si>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</si>
  <si>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</si>
  <si>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</si>
  <si>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</si>
  <si>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</si>
  <si>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</si>
  <si>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</si>
  <si>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</si>
  <si>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</si>
  <si>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</si>
  <si>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</si>
  <si>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</si>
  <si>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</si>
  <si>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</si>
  <si>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</si>
  <si>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</si>
  <si>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</si>
  <si>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</si>
  <si>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</si>
  <si>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</si>
  <si>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</si>
  <si>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</si>
  <si>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</si>
  <si>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</si>
  <si>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</si>
  <si>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</si>
  <si>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</si>
  <si>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</si>
  <si>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</si>
  <si>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</si>
  <si>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</si>
  <si>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</si>
  <si>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</si>
  <si>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</si>
  <si>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</si>
  <si>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</si>
  <si>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</si>
  <si>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</si>
  <si>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</si>
  <si>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</si>
  <si>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</si>
  <si>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</si>
  <si>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</si>
  <si>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</si>
  <si>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</si>
  <si>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</si>
  <si>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</si>
  <si>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</si>
  <si>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</si>
  <si>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</si>
  <si>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</si>
  <si>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</si>
  <si>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</si>
  <si>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</si>
  <si>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</si>
  <si>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</si>
  <si>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</si>
  <si>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</si>
  <si>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</si>
  <si>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</si>
  <si>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</si>
  <si>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</si>
  <si>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</si>
  <si>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</si>
  <si>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</si>
  <si>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</si>
  <si>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</si>
  <si>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</si>
  <si>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</si>
  <si>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</si>
  <si>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</si>
  <si>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</si>
  <si>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</si>
  <si>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</si>
  <si>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</si>
  <si>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</si>
  <si>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</si>
  <si>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</si>
  <si>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</si>
  <si>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</si>
  <si>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</si>
  <si>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</si>
  <si>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</si>
  <si>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</si>
  <si>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</si>
  <si>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</si>
  <si>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</si>
  <si>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</si>
  <si>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</si>
  <si>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</si>
  <si>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</si>
  <si>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</si>
  <si>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</si>
  <si>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</si>
  <si>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</si>
  <si>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</si>
  <si>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</si>
  <si>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</si>
  <si>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</si>
  <si>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</si>
  <si>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</si>
  <si>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</si>
  <si>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</si>
  <si>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</si>
  <si>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</si>
  <si>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</si>
  <si>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</si>
  <si>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</si>
  <si>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</si>
  <si>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</si>
  <si>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</si>
  <si>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</si>
  <si>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</si>
  <si>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</si>
  <si>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</si>
  <si>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</si>
  <si>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</si>
  <si>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</si>
  <si>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</si>
  <si>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</si>
  <si>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</si>
  <si>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</si>
  <si>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</si>
  <si>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</si>
  <si>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</si>
  <si>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</si>
  <si>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</si>
  <si>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</si>
  <si>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</si>
  <si>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</si>
  <si>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</si>
  <si>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</si>
  <si>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</si>
  <si>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</si>
  <si>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</si>
  <si>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</si>
  <si>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</si>
  <si>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</si>
  <si>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</si>
  <si>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</si>
  <si>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</si>
  <si>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</si>
  <si>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</si>
  <si>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</si>
  <si>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</si>
  <si>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</si>
  <si>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</si>
  <si>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</si>
  <si>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</si>
  <si>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</si>
  <si>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</si>
  <si>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</si>
  <si>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</si>
  <si>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</si>
  <si>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</si>
  <si>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</si>
  <si>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</si>
  <si>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</si>
  <si>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</si>
  <si>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</si>
  <si>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</si>
  <si>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</si>
  <si>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</si>
  <si>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</si>
  <si>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</si>
  <si>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</si>
  <si>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</si>
  <si>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</si>
  <si>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</si>
  <si>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</si>
  <si>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</si>
  <si>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</si>
  <si>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</si>
  <si>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</si>
  <si>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</si>
  <si>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</si>
  <si>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</si>
  <si>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</si>
  <si>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</si>
  <si>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</si>
  <si>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</si>
  <si>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</si>
  <si>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</si>
  <si>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</si>
  <si>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</si>
  <si>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</si>
  <si>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</si>
  <si>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</si>
  <si>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</si>
  <si>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</si>
  <si>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</si>
  <si>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</si>
  <si>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</si>
  <si>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</si>
  <si>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</si>
  <si>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</si>
  <si>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</si>
  <si>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</si>
  <si>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</si>
  <si>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</si>
  <si>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</si>
  <si>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</si>
  <si>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</si>
  <si>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</si>
  <si>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</si>
  <si>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</si>
  <si>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</si>
  <si>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</si>
  <si>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</si>
  <si>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</si>
  <si>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</si>
  <si>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</si>
  <si>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</si>
  <si>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</si>
  <si>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</si>
  <si>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</si>
  <si>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</si>
  <si>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</si>
  <si>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</si>
  <si>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</si>
  <si>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</si>
  <si>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</si>
  <si>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</si>
  <si>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</si>
  <si>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</si>
  <si>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</si>
  <si>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</si>
  <si>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</si>
  <si>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</si>
  <si>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</si>
  <si>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</si>
  <si>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</si>
  <si>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</si>
  <si>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</si>
  <si>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</si>
  <si>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</si>
  <si>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</si>
  <si>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</si>
  <si>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</si>
  <si>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</si>
  <si>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</si>
  <si>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</si>
  <si>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</si>
  <si>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</si>
  <si>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</si>
  <si>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</si>
  <si>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</si>
  <si>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</si>
  <si>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</si>
  <si>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</si>
  <si>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</si>
  <si>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</si>
  <si>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</si>
  <si>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</si>
  <si>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</si>
  <si>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</si>
  <si>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</si>
  <si>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</si>
  <si>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</si>
  <si>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</si>
  <si>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</si>
  <si>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</si>
  <si>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</si>
  <si>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</si>
  <si>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</si>
  <si>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</si>
  <si>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</si>
  <si>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</si>
  <si>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</si>
  <si>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</si>
  <si>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</si>
  <si>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</si>
  <si>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</si>
  <si>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</si>
  <si>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</si>
  <si>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</si>
  <si>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</si>
  <si>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</si>
  <si>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</si>
  <si>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</si>
  <si>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</si>
  <si>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</si>
  <si>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</si>
  <si>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</si>
  <si>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</si>
  <si>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</si>
  <si>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</si>
  <si>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</si>
  <si>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</si>
  <si>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</si>
  <si>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</si>
  <si>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</si>
  <si>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</si>
  <si>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</si>
  <si>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</si>
  <si>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</si>
  <si>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</si>
  <si>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</si>
  <si>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</si>
  <si>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</si>
  <si>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</si>
  <si>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</si>
  <si>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</si>
  <si>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</si>
  <si>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</si>
  <si>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</si>
  <si>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</si>
  <si>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</si>
  <si>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</si>
  <si>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</si>
  <si>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</si>
  <si>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</si>
  <si>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</si>
  <si>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</si>
  <si>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</si>
  <si>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</si>
  <si>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</si>
  <si>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</si>
  <si>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</si>
  <si>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</si>
  <si>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</si>
  <si>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</si>
  <si>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</si>
  <si>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</si>
  <si>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</si>
  <si>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</si>
  <si>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</si>
  <si>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</si>
  <si>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</si>
  <si>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</si>
  <si>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</si>
  <si>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</si>
  <si>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</si>
  <si>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</si>
  <si>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</si>
  <si>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</si>
  <si>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</si>
  <si>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</si>
  <si>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</si>
  <si>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</si>
  <si>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</si>
  <si>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</si>
  <si>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</si>
  <si>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</si>
  <si>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</si>
  <si>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</si>
  <si>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</si>
  <si>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</si>
  <si>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</si>
  <si>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</si>
  <si>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</si>
  <si>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</si>
  <si>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</si>
  <si>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</si>
  <si>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</si>
  <si>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</si>
  <si>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</si>
  <si>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</si>
  <si>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</si>
  <si>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</si>
  <si>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</si>
  <si>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</si>
  <si>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</si>
  <si>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</si>
  <si>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</si>
  <si>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</si>
  <si>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</si>
  <si>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</si>
  <si>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</si>
  <si>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</si>
  <si>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</si>
  <si>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</si>
  <si>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</si>
  <si>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</si>
  <si>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</si>
  <si>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</si>
  <si>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</si>
  <si>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</si>
  <si>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</si>
  <si>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</si>
  <si>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</si>
  <si>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</si>
  <si>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</si>
  <si>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</si>
  <si>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</si>
  <si>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</si>
  <si>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</si>
  <si>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</si>
  <si>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</si>
  <si>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</si>
  <si>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</si>
  <si>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</si>
  <si>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</si>
  <si>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</si>
  <si>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</si>
  <si>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</si>
  <si>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</si>
  <si>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</si>
  <si>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</si>
  <si>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</si>
  <si>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</si>
  <si>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</si>
  <si>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</si>
  <si>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</si>
  <si>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</si>
  <si>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</si>
  <si>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</si>
  <si>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</si>
  <si>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</si>
  <si>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</si>
  <si>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</si>
  <si>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</si>
  <si>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</si>
  <si>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</si>
  <si>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</si>
  <si>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</si>
  <si>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</si>
  <si>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</si>
  <si>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</si>
  <si>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</si>
  <si>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</si>
  <si>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</si>
  <si>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</si>
  <si>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</si>
  <si>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</si>
  <si>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</si>
  <si>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</si>
  <si>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</si>
  <si>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</si>
  <si>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</si>
  <si>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</si>
  <si>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</si>
  <si>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</si>
  <si>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</si>
  <si>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</si>
  <si>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</si>
  <si>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</si>
  <si>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</si>
  <si>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</si>
  <si>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</si>
  <si>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</si>
  <si>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</si>
  <si>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</si>
  <si>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</si>
  <si>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</si>
  <si>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</si>
  <si>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</si>
  <si>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</si>
  <si>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</si>
  <si>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</si>
  <si>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</si>
  <si>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</si>
  <si>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</si>
  <si>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</si>
  <si>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</si>
  <si>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</si>
  <si>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</si>
  <si>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</si>
  <si>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</si>
  <si>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</si>
  <si>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</si>
  <si>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</si>
  <si>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</si>
  <si>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</si>
  <si>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</si>
  <si>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</si>
  <si>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</si>
  <si>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</si>
  <si>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</si>
  <si>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</si>
  <si>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</si>
  <si>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</si>
  <si>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</si>
  <si>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</si>
  <si>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</si>
  <si>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</si>
  <si>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</si>
  <si>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</si>
  <si>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</si>
  <si>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</si>
  <si>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</si>
  <si>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</si>
  <si>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</si>
  <si>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</si>
  <si>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</si>
  <si>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</si>
  <si>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</si>
  <si>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</si>
  <si>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</si>
  <si>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</si>
  <si>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</si>
  <si>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</si>
  <si>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</si>
  <si>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</si>
  <si>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</si>
  <si>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</si>
  <si>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</si>
  <si>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</si>
  <si>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</si>
  <si>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</si>
  <si>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</si>
  <si>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</si>
  <si>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</si>
  <si>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</si>
  <si>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</si>
  <si>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</si>
  <si>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</si>
  <si>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</si>
  <si>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</si>
  <si>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</si>
  <si>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</si>
  <si>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</si>
  <si>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</si>
  <si>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</si>
  <si>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</si>
  <si>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</si>
  <si>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</si>
  <si>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</si>
  <si>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</si>
  <si>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</si>
  <si>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</si>
  <si>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</si>
  <si>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</si>
  <si>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</si>
  <si>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</si>
  <si>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</si>
  <si>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</si>
  <si>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</si>
  <si>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</si>
  <si>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</si>
  <si>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</si>
  <si>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</si>
  <si>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</si>
  <si>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</si>
  <si>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</si>
  <si>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</si>
  <si>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</si>
  <si>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</si>
  <si>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</si>
  <si>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</si>
  <si>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</si>
  <si>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</si>
  <si>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</si>
  <si>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</si>
  <si>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</si>
  <si>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</si>
  <si>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</si>
  <si>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</si>
  <si>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</si>
  <si>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</si>
  <si>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</si>
  <si>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</si>
  <si>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</si>
  <si>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</si>
  <si>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</si>
  <si>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</si>
  <si>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</si>
  <si>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</si>
  <si>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</si>
  <si>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</si>
  <si>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</si>
  <si>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</si>
  <si>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</si>
  <si>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</si>
  <si>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</si>
  <si>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</si>
  <si>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</si>
  <si>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</si>
  <si>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</si>
  <si>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</si>
  <si>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</si>
  <si>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</si>
  <si>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</si>
  <si>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</si>
  <si>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</si>
  <si>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</si>
  <si>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</si>
  <si>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</si>
  <si>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</si>
  <si>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</si>
  <si>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</si>
  <si>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</si>
  <si>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</si>
  <si>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</si>
  <si>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</si>
  <si>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</si>
  <si>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</si>
  <si>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</si>
  <si>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</si>
  <si>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</si>
  <si>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</si>
  <si>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</si>
  <si>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</si>
  <si>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</si>
  <si>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</si>
  <si>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</si>
  <si>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</si>
  <si>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</si>
  <si>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</si>
  <si>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</si>
  <si>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</si>
  <si>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</si>
  <si>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</si>
  <si>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</si>
  <si>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</si>
  <si>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</si>
  <si>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</si>
  <si>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</si>
  <si>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</si>
  <si>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</si>
  <si>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</si>
  <si>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</si>
  <si>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</si>
  <si>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</si>
  <si>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</si>
  <si>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</si>
  <si>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</si>
  <si>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</si>
  <si>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</si>
  <si>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</si>
  <si>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</si>
  <si>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</si>
  <si>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</si>
  <si>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</si>
  <si>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</si>
  <si>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</si>
  <si>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</si>
  <si>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</si>
  <si>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</si>
  <si>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</si>
  <si>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</si>
  <si>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</si>
  <si>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</si>
  <si>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</si>
  <si>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</si>
  <si>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</si>
  <si>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</si>
  <si>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</si>
  <si>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</si>
  <si>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</si>
  <si>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</si>
  <si>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</si>
  <si>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</si>
  <si>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</si>
  <si>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</si>
  <si>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</si>
  <si>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</si>
  <si>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</si>
  <si>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</si>
  <si>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</si>
  <si>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</si>
  <si>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</si>
  <si>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</si>
  <si>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</si>
  <si>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</si>
  <si>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</si>
  <si>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</si>
  <si>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</si>
  <si>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</si>
  <si>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</si>
  <si>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</si>
  <si>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</si>
  <si>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</si>
  <si>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</si>
  <si>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</si>
  <si>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</si>
  <si>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</si>
  <si>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</si>
  <si>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</si>
  <si>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</si>
  <si>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</si>
  <si>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</si>
  <si>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</si>
  <si>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</si>
  <si>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</si>
  <si>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</si>
  <si>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</si>
  <si>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</si>
  <si>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</si>
  <si>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</si>
  <si>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</si>
  <si>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</si>
  <si>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</si>
  <si>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</si>
  <si>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</si>
  <si>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</si>
  <si>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</si>
  <si>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</si>
  <si>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</si>
  <si>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</si>
  <si>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</si>
  <si>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</si>
  <si>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</si>
  <si>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</si>
  <si>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</si>
  <si>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</si>
  <si>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</si>
  <si>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</si>
  <si>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</si>
  <si>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</si>
  <si>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</si>
  <si>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</si>
  <si>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</si>
  <si>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</si>
  <si>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</si>
  <si>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</si>
  <si>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</si>
  <si>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</si>
  <si>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</si>
  <si>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</si>
  <si>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</si>
  <si>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</si>
  <si>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</si>
  <si>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</si>
  <si>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</si>
  <si>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</si>
  <si>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</si>
  <si>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</si>
  <si>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</si>
  <si>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</si>
  <si>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</si>
  <si>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</si>
  <si>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</si>
  <si>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</si>
  <si>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</si>
  <si>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</si>
  <si>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</si>
  <si>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</si>
  <si>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</si>
  <si>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</si>
  <si>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</si>
  <si>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</si>
  <si>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</si>
  <si>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</si>
  <si>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</si>
  <si>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</si>
  <si>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</si>
  <si>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</si>
  <si>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</si>
  <si>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</si>
  <si>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</si>
  <si>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</si>
  <si>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</si>
  <si>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</si>
  <si>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</si>
  <si>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</si>
  <si>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</si>
  <si>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</si>
  <si>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</si>
  <si>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</si>
  <si>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</si>
  <si>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</si>
  <si>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</si>
  <si>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</si>
  <si>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</si>
  <si>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</si>
  <si>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</si>
  <si>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</si>
  <si>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</si>
  <si>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</si>
  <si>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</si>
  <si>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</si>
  <si>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</si>
  <si>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</si>
  <si>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</si>
  <si>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</si>
  <si>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</si>
  <si>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</si>
  <si>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</si>
  <si>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</si>
  <si>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</si>
  <si>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</si>
  <si>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</si>
  <si>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</si>
  <si>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</si>
  <si>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</si>
  <si>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</si>
  <si>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</si>
  <si>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</si>
  <si>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</si>
  <si>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</si>
  <si>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</si>
  <si>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</si>
  <si>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</si>
  <si>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</si>
  <si>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</si>
  <si>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</si>
  <si>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</si>
  <si>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</si>
  <si>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</si>
  <si>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</si>
  <si>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</si>
  <si>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</si>
  <si>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</si>
  <si>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</si>
  <si>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</si>
  <si>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</si>
  <si>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</si>
  <si>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</si>
  <si>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</si>
  <si>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</si>
  <si>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</si>
  <si>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</si>
  <si>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</si>
  <si>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</si>
  <si>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</si>
  <si>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</si>
  <si>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</si>
  <si>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</si>
  <si>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</si>
  <si>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</si>
  <si>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</si>
  <si>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</si>
  <si>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</si>
  <si>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</si>
  <si>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</si>
  <si>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</si>
  <si>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</si>
  <si>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</si>
  <si>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</si>
  <si>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</si>
  <si>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</si>
  <si>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</si>
  <si>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</si>
  <si>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</si>
  <si>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</si>
  <si>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</si>
  <si>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</si>
  <si>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</si>
  <si>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</si>
  <si>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</si>
  <si>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</si>
  <si>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</si>
  <si>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</si>
  <si>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</si>
  <si>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</si>
  <si>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</si>
  <si>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</si>
  <si>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</si>
  <si>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</si>
  <si>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</si>
  <si>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</si>
  <si>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</si>
  <si>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</si>
  <si>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</si>
  <si>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</si>
  <si>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</si>
  <si>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</si>
  <si>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</si>
  <si>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</si>
  <si>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</si>
  <si>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</si>
  <si>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</si>
  <si>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</si>
  <si>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</si>
  <si>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</si>
  <si>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</si>
  <si>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</si>
  <si>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</si>
  <si>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</si>
  <si>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</si>
  <si>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</si>
  <si>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</si>
  <si>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</si>
  <si>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</si>
  <si>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</si>
  <si>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</si>
  <si>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</si>
  <si>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</si>
  <si>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</si>
  <si>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</si>
  <si>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</si>
  <si>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</si>
  <si>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</si>
  <si>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</si>
  <si>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</si>
  <si>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</si>
  <si>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</si>
  <si>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</si>
  <si>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</si>
  <si>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</si>
  <si>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</si>
  <si>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</si>
  <si>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</si>
  <si>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</si>
  <si>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</si>
  <si>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</si>
  <si>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</si>
  <si>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</si>
  <si>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</si>
  <si>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</si>
  <si>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</si>
  <si>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</si>
  <si>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</si>
  <si>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</si>
  <si>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</si>
  <si>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</si>
  <si>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</si>
  <si>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</si>
  <si>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</si>
  <si>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</si>
  <si>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</si>
  <si>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</si>
  <si>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</si>
  <si>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</si>
  <si>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</si>
  <si>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</si>
  <si>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</si>
  <si>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</si>
  <si>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</si>
  <si>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</si>
  <si>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</si>
  <si>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</si>
  <si>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</si>
  <si>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</si>
  <si>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</si>
  <si>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</si>
  <si>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</si>
  <si>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</si>
  <si>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</si>
  <si>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</si>
  <si>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</si>
  <si>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</si>
  <si>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</si>
  <si>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</si>
  <si>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</si>
  <si>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</si>
  <si>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</si>
  <si>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</si>
  <si>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</si>
  <si>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</si>
  <si>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</si>
  <si>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</si>
  <si>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</si>
  <si>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</si>
  <si>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</si>
  <si>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</si>
  <si>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</si>
  <si>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</si>
  <si>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</si>
  <si>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</si>
  <si>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</si>
  <si>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</si>
  <si>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</si>
  <si>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</si>
  <si>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</si>
  <si>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</si>
  <si>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</si>
  <si>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</si>
  <si>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</si>
  <si>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</si>
  <si>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</si>
  <si>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</si>
  <si>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</si>
  <si>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</si>
  <si>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</si>
  <si>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</si>
  <si>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</si>
  <si>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</si>
  <si>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</si>
  <si>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</si>
  <si>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</si>
  <si>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</si>
  <si>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</si>
  <si>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</si>
  <si>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</si>
  <si>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</si>
  <si>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</si>
  <si>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</si>
  <si>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</si>
  <si>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</si>
  <si>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</si>
  <si>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</si>
  <si>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</si>
  <si>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</si>
  <si>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</si>
  <si>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</si>
  <si>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</si>
  <si>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</si>
  <si>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</si>
  <si>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</si>
  <si>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</si>
  <si>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</si>
  <si>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</si>
  <si>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</si>
  <si>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</si>
  <si>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</si>
  <si>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</si>
  <si>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</si>
  <si>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</si>
  <si>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</si>
  <si>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</si>
  <si>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</si>
  <si>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</si>
  <si>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</si>
  <si>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</si>
  <si>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</si>
  <si>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</si>
  <si>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</si>
  <si>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</si>
  <si>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</si>
  <si>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</si>
  <si>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</si>
  <si>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</si>
  <si>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</si>
  <si>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</si>
  <si>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</si>
  <si>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</si>
  <si>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</si>
  <si>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</si>
  <si>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</si>
  <si>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</si>
  <si>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</si>
  <si>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</si>
  <si>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</si>
  <si>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</si>
  <si>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</si>
  <si>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</si>
  <si>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</si>
  <si>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</si>
  <si>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</si>
  <si>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</si>
  <si>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</si>
  <si>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</si>
  <si>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</si>
  <si>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</si>
  <si>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</si>
  <si>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</si>
  <si>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</si>
  <si>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</si>
  <si>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</si>
  <si>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</si>
  <si>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</si>
  <si>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</si>
  <si>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</si>
  <si>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</si>
  <si>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</si>
  <si>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</si>
  <si>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</si>
  <si>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</si>
  <si>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</si>
  <si>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</si>
  <si>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</si>
  <si>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</si>
  <si>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</si>
  <si>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</si>
  <si>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</si>
  <si>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</si>
  <si>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</si>
  <si>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</si>
  <si>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</si>
  <si>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</si>
  <si>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</si>
  <si>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</si>
  <si>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</si>
  <si>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</si>
  <si>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</si>
  <si>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</si>
  <si>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</si>
  <si>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</si>
  <si>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</si>
  <si>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</si>
  <si>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</si>
  <si>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</si>
  <si>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</si>
  <si>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</si>
  <si>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</si>
  <si>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</si>
  <si>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</si>
  <si>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</si>
  <si>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</si>
  <si>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</si>
  <si>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</si>
  <si>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</si>
  <si>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</si>
  <si>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</si>
  <si>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</si>
  <si>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</si>
  <si>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</si>
  <si>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</si>
  <si>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</si>
  <si>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</si>
  <si>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</si>
  <si>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</si>
  <si>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</si>
  <si>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</si>
  <si>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</si>
  <si>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</si>
  <si>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</si>
  <si>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</si>
  <si>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</si>
  <si>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</si>
  <si>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</si>
  <si>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</si>
  <si>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</si>
  <si>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</si>
  <si>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</si>
  <si>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</si>
  <si>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</si>
  <si>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</si>
  <si>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</si>
  <si>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</si>
  <si>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</si>
  <si>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</si>
  <si>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</si>
  <si>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</si>
  <si>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</si>
  <si>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</si>
  <si>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</si>
  <si>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</si>
  <si>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</si>
  <si>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</si>
  <si>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</si>
  <si>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</si>
  <si>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</si>
  <si>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</si>
  <si>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</si>
  <si>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</si>
  <si>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</si>
  <si>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</si>
  <si>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</si>
  <si>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</si>
  <si>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</si>
  <si>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</si>
  <si>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</si>
  <si>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</si>
  <si>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</si>
  <si>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</si>
  <si>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</si>
  <si>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</si>
  <si>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</si>
  <si>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</si>
  <si>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</si>
  <si>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</si>
  <si>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</si>
  <si>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</si>
  <si>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</si>
  <si>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</si>
  <si>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</si>
  <si>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</si>
  <si>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</si>
  <si>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</si>
  <si>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</si>
  <si>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</si>
  <si>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</si>
  <si>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</si>
  <si>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</si>
  <si>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</si>
  <si>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</si>
  <si>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</si>
  <si>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</si>
  <si>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</si>
  <si>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</si>
  <si>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</si>
  <si>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</si>
  <si>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</si>
  <si>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</si>
  <si>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</si>
  <si>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</si>
  <si>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</si>
  <si>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</si>
  <si>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</si>
  <si>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</si>
  <si>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</si>
  <si>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</si>
  <si>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</si>
  <si>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</si>
  <si>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</si>
  <si>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</si>
  <si>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</si>
  <si>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</si>
  <si>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</si>
  <si>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</si>
  <si>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</si>
  <si>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</si>
  <si>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</si>
  <si>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</si>
  <si>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</si>
  <si>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</si>
  <si>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</si>
  <si>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</si>
  <si>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</si>
  <si>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</si>
  <si>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</si>
  <si>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</si>
  <si>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</si>
  <si>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</si>
  <si>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</si>
  <si>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</si>
  <si>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</si>
  <si>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</si>
  <si>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</si>
  <si>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</si>
  <si>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</si>
  <si>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</si>
  <si>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</si>
  <si>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</si>
  <si>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</si>
  <si>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</si>
  <si>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</si>
  <si>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</si>
  <si>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</si>
  <si>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</si>
  <si>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</si>
  <si>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</si>
  <si>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</si>
  <si>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</si>
  <si>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</si>
  <si>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</si>
  <si>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</si>
  <si>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</si>
  <si>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</si>
  <si>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</si>
  <si>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</si>
  <si>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</si>
  <si>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</si>
  <si>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</si>
  <si>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</si>
  <si>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</si>
  <si>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</si>
  <si>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</si>
  <si>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</si>
  <si>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</si>
  <si>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</si>
  <si>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</si>
  <si>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</si>
  <si>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</si>
  <si>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</si>
  <si>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</si>
  <si>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</si>
  <si>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</si>
  <si>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</si>
  <si>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</si>
  <si>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</si>
  <si>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</si>
  <si>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</si>
  <si>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</si>
  <si>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</si>
  <si>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</si>
  <si>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</si>
  <si>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</si>
  <si>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</si>
  <si>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</si>
  <si>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</si>
  <si>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</si>
  <si>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</si>
  <si>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</si>
  <si>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</si>
  <si>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</si>
  <si>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</si>
  <si>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</si>
  <si>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</si>
  <si>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</si>
  <si>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</si>
  <si>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</si>
  <si>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</si>
  <si>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</si>
  <si>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</si>
  <si>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</si>
  <si>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</si>
  <si>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</si>
  <si>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</si>
  <si>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</si>
  <si>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</si>
  <si>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</si>
  <si>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</si>
  <si>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</si>
  <si>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</si>
  <si>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</si>
  <si>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</si>
  <si>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</si>
  <si>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</si>
  <si>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</si>
  <si>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</si>
  <si>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</si>
  <si>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</si>
  <si>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</si>
  <si>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</si>
  <si>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</si>
  <si>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</si>
  <si>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</si>
  <si>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</si>
  <si>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</si>
  <si>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</si>
  <si>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</si>
  <si>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</si>
  <si>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</si>
  <si>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</si>
  <si>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</si>
  <si>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</si>
  <si>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</si>
  <si>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</si>
  <si>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</si>
  <si>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</si>
  <si>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</si>
  <si>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</si>
  <si>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</si>
  <si>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</si>
  <si>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</si>
  <si>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</si>
  <si>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</si>
  <si>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</si>
  <si>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</si>
  <si>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</si>
  <si>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</si>
  <si>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</si>
  <si>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</si>
  <si>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</si>
  <si>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</si>
  <si>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</si>
  <si>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</si>
  <si>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</si>
  <si>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</si>
  <si>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</si>
  <si>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</si>
  <si>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</si>
  <si>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</si>
  <si>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</si>
  <si>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</si>
  <si>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</si>
  <si>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</si>
  <si>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</si>
  <si>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</si>
  <si>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</si>
  <si>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</si>
  <si>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</si>
  <si>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</si>
  <si>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</si>
  <si>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</si>
  <si>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</si>
  <si>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</si>
  <si>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</si>
  <si>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</si>
  <si>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</si>
  <si>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</si>
  <si>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</si>
  <si>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</si>
  <si>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</si>
  <si>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</si>
  <si>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</si>
  <si>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</si>
  <si>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</si>
  <si>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</si>
  <si>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</si>
  <si>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</si>
  <si>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</si>
  <si>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</si>
  <si>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</si>
  <si>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</si>
  <si>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</si>
  <si>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</si>
  <si>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</si>
  <si>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</si>
  <si>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</si>
  <si>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</si>
  <si>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</si>
  <si>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</si>
  <si>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</si>
  <si>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</si>
  <si>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</si>
  <si>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</si>
  <si>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</si>
  <si>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</si>
  <si>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</si>
  <si>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</si>
  <si>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</si>
  <si>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</si>
  <si>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</si>
  <si>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</si>
  <si>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</si>
  <si>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</si>
  <si>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</si>
  <si>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</si>
  <si>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</si>
  <si>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</si>
  <si>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</si>
  <si>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</si>
  <si>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</si>
  <si>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</si>
  <si>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</si>
  <si>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</si>
  <si>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</si>
  <si>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</si>
  <si>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</si>
  <si>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</si>
  <si>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</si>
  <si>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</si>
  <si>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</si>
  <si>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</si>
  <si>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</si>
  <si>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</si>
  <si>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</si>
  <si>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</si>
  <si>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</si>
  <si>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</si>
  <si>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</si>
  <si>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</si>
  <si>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</si>
  <si>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</si>
  <si>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</si>
  <si>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</si>
  <si>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</si>
  <si>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</si>
  <si>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</si>
  <si>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</si>
  <si>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</si>
  <si>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</si>
  <si>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</si>
  <si>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</si>
  <si>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</si>
  <si>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</si>
  <si>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</si>
  <si>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</si>
  <si>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</si>
  <si>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</si>
  <si>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</si>
  <si>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</si>
  <si>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</si>
  <si>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</si>
  <si>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</si>
  <si>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</si>
  <si>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</si>
  <si>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</si>
  <si>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</si>
  <si>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</si>
  <si>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</si>
  <si>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</si>
  <si>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</si>
  <si>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</si>
  <si>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</si>
  <si>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</si>
  <si>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</si>
  <si>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</si>
  <si>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</si>
  <si>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</si>
  <si>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</si>
  <si>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</si>
  <si>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</si>
  <si>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</si>
  <si>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</si>
  <si>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</si>
  <si>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</si>
  <si>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</si>
  <si>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</si>
  <si>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</si>
  <si>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</si>
  <si>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</si>
  <si>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</si>
  <si>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</si>
  <si>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</si>
  <si>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</si>
  <si>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</si>
  <si>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</si>
  <si>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</si>
  <si>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</si>
  <si>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</si>
  <si>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</si>
  <si>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</si>
  <si>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</si>
  <si>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</si>
  <si>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</si>
  <si>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</si>
  <si>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</si>
  <si>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</si>
  <si>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</si>
  <si>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</si>
  <si>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</si>
  <si>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</si>
  <si>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</si>
  <si>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</si>
  <si>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</si>
  <si>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</si>
  <si>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</si>
  <si>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</si>
  <si>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</si>
  <si>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</si>
  <si>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</si>
  <si>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</si>
  <si>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</si>
  <si>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</si>
  <si>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</si>
  <si>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</si>
  <si>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</si>
  <si>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</si>
  <si>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</si>
  <si>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</si>
  <si>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</si>
  <si>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</si>
  <si>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</si>
  <si>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</si>
  <si>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</si>
  <si>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</si>
  <si>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</si>
  <si>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</si>
  <si>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</si>
  <si>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</si>
  <si>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</si>
  <si>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</si>
  <si>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</si>
  <si>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</si>
  <si>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</si>
  <si>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</si>
  <si>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</si>
  <si>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</si>
  <si>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</si>
  <si>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</si>
  <si>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</si>
  <si>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</si>
  <si>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</si>
  <si>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</si>
  <si>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</si>
  <si>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</si>
  <si>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</si>
  <si>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</si>
  <si>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</si>
  <si>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</si>
  <si>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</si>
  <si>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</si>
  <si>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</si>
  <si>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</si>
  <si>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</si>
  <si>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</si>
  <si>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</si>
  <si>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</si>
  <si>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</si>
  <si>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</si>
  <si>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</si>
  <si>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</si>
  <si>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</si>
  <si>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</si>
  <si>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</si>
  <si>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</si>
  <si>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</si>
  <si>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</si>
  <si>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</si>
  <si>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</si>
  <si>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</si>
  <si>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</si>
  <si>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</si>
  <si>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</si>
  <si>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</si>
  <si>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</si>
  <si>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</si>
  <si>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</si>
  <si>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</si>
  <si>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</si>
  <si>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</si>
  <si>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</si>
  <si>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</si>
  <si>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</si>
  <si>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</si>
  <si>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</si>
  <si>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</si>
  <si>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</si>
  <si>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</si>
  <si>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</si>
  <si>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</si>
  <si>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</si>
  <si>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</si>
  <si>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</si>
  <si>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</si>
  <si>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</si>
  <si>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</si>
  <si>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</si>
  <si>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</si>
  <si>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</si>
  <si>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</si>
  <si>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</si>
  <si>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</si>
  <si>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</si>
  <si>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</si>
  <si>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</si>
  <si>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</si>
  <si>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</si>
  <si>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</si>
  <si>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</si>
  <si>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</si>
  <si>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</si>
  <si>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</si>
  <si>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</si>
  <si>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</si>
  <si>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</si>
  <si>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</si>
  <si>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</si>
  <si>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</si>
  <si>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</si>
  <si>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</si>
  <si>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</si>
  <si>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</si>
  <si>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</si>
  <si>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</si>
  <si>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</si>
  <si>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</si>
  <si>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</si>
  <si>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</si>
  <si>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</si>
  <si>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</si>
  <si>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</si>
  <si>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</si>
  <si>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</si>
  <si>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</si>
  <si>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</si>
  <si>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</si>
  <si>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</si>
  <si>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</si>
  <si>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</si>
  <si>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</si>
  <si>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</si>
  <si>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</si>
  <si>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</si>
  <si>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</si>
  <si>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</si>
  <si>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</si>
  <si>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</si>
  <si>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</si>
  <si>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</si>
  <si>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</si>
  <si>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</si>
  <si>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</si>
  <si>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</si>
  <si>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</si>
  <si>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</si>
  <si>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</si>
  <si>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</si>
  <si>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</si>
  <si>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</si>
  <si>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</si>
  <si>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</si>
  <si>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</si>
  <si>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</si>
  <si>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</si>
  <si>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</si>
  <si>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</si>
  <si>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</si>
  <si>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</si>
  <si>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</si>
  <si>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</si>
  <si>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</si>
  <si>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</si>
  <si>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</si>
  <si>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</si>
  <si>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</si>
  <si>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</si>
  <si>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</si>
  <si>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</si>
  <si>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</si>
  <si>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</si>
  <si>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</si>
  <si>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</si>
  <si>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</si>
  <si>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</si>
  <si>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</si>
  <si>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</si>
  <si>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</si>
  <si>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</si>
  <si>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</si>
  <si>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</si>
  <si>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</si>
  <si>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</si>
  <si>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</si>
  <si>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</si>
  <si>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</si>
  <si>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</si>
  <si>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</si>
  <si>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</si>
  <si>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</si>
  <si>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</si>
  <si>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</si>
  <si>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</si>
  <si>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</si>
  <si>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</si>
  <si>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</si>
  <si>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</si>
  <si>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</si>
  <si>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</si>
  <si>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</si>
  <si>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</si>
  <si>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</si>
  <si>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</si>
  <si>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</si>
  <si>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</si>
  <si>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</si>
  <si>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</si>
  <si>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</si>
  <si>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</si>
  <si>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</si>
  <si>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</si>
  <si>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</si>
  <si>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</si>
  <si>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</si>
  <si>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</si>
  <si>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</si>
  <si>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</si>
  <si>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</si>
  <si>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</si>
  <si>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</si>
  <si>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</si>
  <si>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</si>
  <si>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</si>
  <si>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</si>
  <si>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</si>
  <si>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</si>
  <si>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</si>
  <si>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</si>
  <si>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</si>
  <si>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</si>
  <si>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</si>
  <si>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</si>
  <si>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</si>
  <si>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</si>
  <si>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</si>
  <si>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</si>
  <si>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</si>
  <si>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</si>
  <si>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</si>
  <si>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</si>
  <si>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</si>
  <si>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</si>
  <si>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</si>
  <si>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</si>
  <si>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</si>
  <si>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</si>
  <si>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</si>
  <si>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</si>
  <si>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</si>
  <si>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</si>
  <si>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</si>
  <si>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</si>
  <si>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</si>
  <si>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</si>
  <si>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</si>
  <si>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</si>
  <si>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</si>
  <si>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</si>
  <si>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</si>
  <si>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</si>
  <si>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</si>
  <si>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</si>
  <si>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</si>
  <si>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</si>
  <si>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</si>
  <si>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</si>
  <si>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</si>
  <si>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</si>
  <si>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</si>
  <si>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</si>
  <si>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</si>
  <si>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</si>
  <si>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</si>
  <si>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</si>
  <si>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</si>
  <si>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</si>
  <si>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</si>
  <si>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</si>
  <si>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</si>
  <si>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</si>
  <si>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</si>
  <si>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</si>
  <si>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</si>
  <si>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</si>
  <si>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</si>
  <si>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</si>
  <si>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</si>
  <si>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</si>
  <si>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</si>
  <si>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</si>
  <si>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</si>
  <si>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</si>
  <si>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</si>
  <si>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</si>
  <si>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</si>
  <si>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</si>
  <si>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</si>
  <si>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</si>
  <si>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</si>
  <si>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</si>
  <si>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</si>
  <si>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</si>
  <si>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</si>
  <si>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</si>
  <si>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</si>
  <si>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</si>
  <si>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</si>
  <si>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</si>
  <si>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</si>
  <si>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</si>
  <si>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</si>
  <si>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</si>
  <si>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</si>
  <si>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</si>
  <si>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</si>
  <si>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</si>
  <si>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</si>
  <si>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</si>
  <si>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</si>
  <si>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</si>
  <si>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</si>
  <si>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</si>
  <si>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</si>
  <si>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</si>
  <si>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</si>
  <si>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</si>
  <si>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</si>
  <si>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</si>
  <si>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</si>
  <si>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</si>
  <si>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</si>
  <si>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</si>
  <si>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</si>
  <si>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</si>
  <si>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</si>
  <si>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</si>
  <si>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</si>
  <si>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</si>
  <si>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</si>
  <si>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</si>
  <si>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</si>
  <si>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</si>
  <si>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</si>
  <si>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</si>
  <si>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</si>
  <si>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</si>
  <si>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</si>
  <si>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</si>
  <si>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</si>
  <si>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</si>
  <si>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</si>
  <si>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</si>
  <si>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</si>
  <si>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</si>
  <si>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</si>
  <si>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</si>
  <si>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</si>
  <si>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</si>
  <si>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</si>
  <si>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</si>
  <si>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</si>
  <si>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</si>
  <si>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</si>
  <si>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</si>
  <si>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</si>
  <si>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</si>
  <si>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</si>
  <si>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</si>
  <si>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</si>
  <si>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</si>
  <si>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</si>
  <si>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</si>
  <si>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</si>
  <si>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</si>
  <si>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</si>
  <si>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</si>
  <si>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</si>
  <si>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</si>
  <si>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</si>
  <si>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</si>
  <si>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</si>
  <si>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</si>
  <si>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</si>
  <si>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</si>
  <si>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</si>
  <si>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</si>
  <si>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</si>
  <si>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</si>
  <si>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</si>
  <si>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</si>
  <si>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</si>
  <si>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</si>
  <si>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</si>
  <si>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</si>
  <si>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</si>
  <si>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</si>
  <si>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</si>
  <si>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</si>
  <si>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</si>
  <si>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</si>
  <si>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</si>
  <si>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</si>
  <si>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</si>
  <si>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</si>
  <si>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</si>
  <si>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</si>
  <si>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</si>
  <si>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</si>
  <si>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</si>
  <si>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</si>
  <si>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</si>
  <si>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</si>
  <si>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</si>
  <si>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</si>
  <si>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</si>
  <si>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</si>
  <si>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</si>
  <si>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</si>
  <si>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</si>
  <si>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</si>
  <si>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</si>
  <si>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</si>
  <si>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</si>
  <si>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</si>
  <si>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</si>
  <si>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</si>
  <si>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</si>
  <si>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</si>
  <si>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</si>
  <si>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</si>
  <si>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</si>
  <si>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</si>
  <si>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</si>
  <si>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</si>
  <si>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</si>
  <si>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</si>
  <si>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</si>
  <si>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</si>
  <si>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</si>
  <si>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</si>
  <si>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</si>
  <si>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</si>
  <si>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</si>
  <si>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</si>
  <si>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</si>
  <si>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</si>
  <si>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</si>
  <si>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</si>
  <si>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</si>
  <si>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</si>
  <si>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</si>
  <si>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</si>
  <si>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</si>
  <si>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</si>
  <si>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</si>
  <si>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</si>
  <si>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</si>
  <si>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</si>
  <si>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</si>
  <si>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</si>
  <si>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</si>
  <si>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</si>
  <si>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</si>
  <si>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</si>
  <si>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</si>
  <si>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</si>
  <si>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</si>
  <si>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</si>
  <si>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</si>
  <si>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</si>
  <si>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</si>
  <si>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</si>
  <si>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</si>
  <si>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</si>
  <si>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</si>
  <si>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</si>
  <si>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</si>
  <si>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</si>
  <si>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</si>
  <si>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</si>
  <si>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</si>
  <si>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</si>
  <si>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</si>
  <si>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</si>
  <si>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</si>
  <si>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</si>
  <si>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</si>
  <si>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</si>
  <si>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</si>
  <si>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</si>
  <si>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</si>
  <si>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</si>
  <si>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</si>
  <si>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</si>
  <si>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</si>
  <si>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</si>
  <si>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</si>
  <si>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</si>
  <si>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</si>
  <si>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</si>
  <si>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</si>
  <si>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</si>
  <si>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</si>
  <si>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</si>
  <si>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</si>
  <si>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</si>
  <si>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</si>
  <si>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</si>
  <si>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</si>
  <si>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</si>
  <si>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</si>
  <si>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</si>
  <si>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</si>
  <si>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</si>
  <si>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</si>
  <si>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</si>
  <si>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</si>
  <si>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</si>
  <si>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</si>
  <si>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</si>
  <si>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</si>
  <si>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</si>
  <si>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</si>
  <si>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</si>
  <si>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</si>
  <si>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</si>
  <si>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</si>
  <si>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</si>
  <si>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</si>
  <si>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</si>
  <si>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</si>
  <si>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</si>
  <si>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</si>
  <si>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</si>
  <si>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</si>
  <si>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</si>
  <si>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</si>
  <si>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</si>
  <si>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</si>
  <si>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</si>
  <si>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</si>
  <si>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</si>
  <si>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</si>
  <si>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</si>
  <si>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</si>
  <si>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</si>
  <si>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</si>
  <si>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</si>
  <si>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</si>
  <si>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</si>
  <si>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</si>
  <si>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</si>
  <si>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</si>
  <si>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</si>
  <si>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</si>
  <si>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</si>
  <si>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</si>
  <si>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</si>
  <si>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</si>
  <si>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</si>
  <si>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</si>
  <si>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</si>
  <si>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</si>
  <si>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</si>
  <si>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</si>
  <si>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</si>
  <si>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</si>
  <si>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</si>
  <si>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</si>
  <si>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</si>
  <si>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</si>
  <si>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</si>
  <si>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</si>
  <si>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</si>
  <si>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</si>
  <si>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</si>
  <si>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</si>
  <si>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</si>
  <si>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</si>
  <si>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</si>
  <si>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</si>
  <si>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</si>
  <si>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</si>
  <si>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</si>
  <si>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</si>
  <si>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</si>
  <si>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</si>
  <si>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</si>
  <si>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</si>
  <si>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</si>
  <si>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</si>
  <si>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</si>
  <si>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</si>
  <si>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</si>
  <si>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</si>
  <si>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</si>
  <si>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</si>
  <si>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</si>
  <si>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</si>
  <si>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</si>
  <si>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</si>
  <si>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</si>
  <si>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</si>
  <si>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</si>
  <si>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</si>
  <si>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</si>
  <si>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</si>
  <si>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</si>
  <si>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</si>
  <si>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</si>
  <si>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</si>
  <si>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</si>
  <si>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</si>
  <si>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</si>
  <si>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</si>
  <si>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</si>
  <si>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</si>
  <si>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</si>
  <si>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</si>
  <si>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</si>
  <si>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</si>
  <si>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</si>
  <si>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</si>
  <si>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</si>
  <si>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</si>
  <si>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</si>
  <si>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</si>
  <si>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</si>
  <si>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</si>
  <si>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</si>
  <si>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</si>
  <si>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</si>
  <si>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</si>
  <si>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</si>
  <si>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</si>
  <si>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</si>
  <si>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</si>
  <si>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</si>
  <si>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</si>
  <si>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</si>
  <si>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</si>
  <si>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</si>
  <si>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</si>
  <si>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</si>
  <si>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</si>
  <si>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</si>
  <si>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</si>
  <si>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</si>
  <si>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</si>
  <si>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</si>
  <si>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</si>
  <si>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</si>
  <si>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</si>
  <si>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</si>
  <si>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</si>
  <si>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</si>
  <si>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</si>
  <si>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</si>
  <si>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</si>
  <si>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</si>
  <si>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</si>
  <si>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</si>
  <si>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</si>
  <si>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</si>
  <si>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</si>
  <si>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</si>
  <si>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</si>
  <si>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</si>
  <si>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</si>
  <si>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</si>
  <si>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</si>
  <si>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</si>
  <si>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</si>
  <si>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</si>
  <si>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</si>
  <si>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</si>
  <si>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</si>
  <si>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</si>
  <si>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</si>
  <si>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</si>
  <si>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</si>
  <si>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</si>
  <si>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</si>
  <si>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</si>
  <si>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</si>
  <si>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</si>
  <si>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</si>
  <si>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</si>
  <si>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</si>
  <si>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</si>
  <si>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</si>
  <si>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</si>
  <si>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</si>
  <si>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</si>
  <si>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</si>
  <si>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</si>
  <si>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</si>
  <si>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</si>
  <si>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</si>
  <si>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</si>
  <si>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</si>
  <si>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</si>
  <si>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</si>
  <si>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</si>
  <si>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</si>
  <si>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</si>
  <si>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</si>
  <si>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</si>
  <si>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</si>
  <si>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</si>
  <si>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</si>
  <si>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</si>
  <si>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</si>
  <si>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</si>
  <si>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</si>
  <si>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</si>
  <si>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</si>
  <si>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</si>
  <si>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</si>
  <si>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</si>
  <si>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</si>
  <si>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</si>
  <si>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</si>
  <si>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</si>
  <si>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</si>
  <si>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</si>
  <si>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</si>
  <si>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</si>
  <si>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</si>
  <si>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</si>
  <si>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</si>
  <si>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</si>
  <si>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</si>
  <si>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</si>
  <si>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</si>
  <si>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</si>
  <si>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</si>
  <si>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</si>
  <si>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</si>
  <si>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</si>
  <si>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</si>
  <si>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</si>
  <si>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</si>
  <si>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</si>
  <si>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</si>
  <si>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</si>
  <si>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</si>
  <si>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</si>
  <si>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</si>
  <si>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</si>
  <si>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</si>
  <si>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</si>
  <si>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</si>
  <si>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</si>
  <si>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</si>
  <si>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</si>
  <si>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</si>
  <si>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</si>
  <si>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</si>
  <si>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</si>
  <si>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</si>
  <si>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</si>
  <si>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</si>
  <si>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</si>
  <si>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</si>
  <si>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</si>
  <si>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</si>
  <si>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</si>
  <si>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</si>
  <si>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</si>
  <si>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</si>
  <si>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</si>
  <si>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</si>
  <si>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</si>
  <si>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</si>
  <si>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</si>
  <si>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</si>
  <si>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</si>
  <si>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</si>
  <si>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</si>
  <si>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</si>
  <si>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</si>
  <si>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</si>
  <si>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</si>
  <si>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</si>
  <si>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</si>
  <si>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</si>
  <si>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</si>
  <si>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</si>
  <si>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</si>
  <si>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</si>
  <si>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</si>
  <si>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</si>
  <si>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</si>
  <si>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</si>
  <si>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</si>
  <si>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</si>
  <si>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</si>
  <si>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</si>
  <si>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</si>
  <si>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</si>
  <si>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</si>
  <si>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</si>
  <si>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</si>
  <si>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</si>
  <si>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</si>
  <si>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</si>
  <si>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</si>
  <si>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</si>
  <si>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</si>
  <si>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</si>
  <si>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</si>
  <si>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</si>
  <si>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</si>
  <si>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</si>
  <si>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</si>
  <si>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</si>
  <si>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</si>
  <si>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</si>
  <si>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</si>
  <si>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</si>
  <si>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</si>
  <si>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</si>
  <si>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</si>
  <si>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</si>
  <si>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</si>
  <si>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</si>
  <si>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</si>
  <si>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</si>
  <si>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</si>
  <si>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</si>
  <si>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</si>
  <si>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</si>
  <si>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</si>
  <si>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</si>
  <si>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</si>
  <si>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</si>
  <si>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</si>
  <si>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</si>
  <si>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</si>
  <si>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</si>
  <si>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</si>
  <si>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</si>
  <si>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</si>
  <si>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</si>
  <si>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</si>
  <si>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</si>
  <si>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</si>
  <si>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</si>
  <si>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</si>
  <si>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</si>
  <si>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</si>
  <si>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</si>
  <si>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</si>
  <si>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</si>
  <si>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</si>
  <si>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</si>
  <si>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</si>
  <si>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</si>
  <si>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</si>
  <si>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</si>
  <si>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</si>
  <si>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</si>
  <si>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</si>
  <si>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</si>
  <si>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</si>
  <si>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</si>
  <si>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</si>
  <si>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</si>
  <si>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</si>
  <si>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</si>
  <si>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</si>
  <si>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</si>
  <si>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</si>
  <si>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</si>
  <si>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</si>
  <si>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</si>
  <si>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</si>
  <si>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</si>
  <si>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</si>
  <si>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</si>
  <si>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</si>
  <si>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</si>
  <si>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</si>
  <si>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</si>
  <si>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</si>
  <si>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</si>
  <si>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</si>
  <si>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</si>
  <si>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</si>
  <si>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</si>
  <si>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</si>
  <si>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</si>
  <si>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</si>
  <si>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</si>
  <si>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</si>
  <si>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</si>
  <si>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</si>
  <si>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</si>
  <si>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</si>
  <si>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</si>
  <si>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</si>
  <si>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</si>
  <si>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</si>
  <si>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</si>
  <si>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</si>
  <si>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</si>
  <si>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</si>
  <si>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</si>
  <si>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</si>
  <si>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</si>
  <si>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</si>
  <si>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</si>
  <si>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</si>
  <si>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</si>
  <si>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</si>
  <si>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</si>
  <si>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</si>
  <si>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</si>
  <si>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</si>
  <si>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</si>
  <si>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</si>
  <si>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</si>
  <si>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</si>
  <si>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</si>
  <si>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</si>
  <si>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</si>
  <si>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</si>
  <si>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</si>
  <si>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</si>
  <si>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</si>
  <si>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</si>
  <si>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</si>
  <si>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</si>
  <si>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</si>
  <si>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</si>
  <si>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</si>
  <si>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</si>
  <si>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</si>
  <si>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</si>
  <si>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</si>
  <si>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</si>
  <si>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</si>
  <si>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</si>
  <si>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</si>
  <si>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</si>
  <si>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</si>
  <si>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</si>
  <si>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</si>
  <si>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</si>
  <si>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</si>
  <si>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</si>
  <si>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</si>
  <si>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</si>
  <si>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</si>
  <si>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</si>
  <si>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</si>
  <si>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</si>
  <si>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</si>
  <si>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</si>
  <si>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</si>
  <si>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</si>
  <si>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</si>
  <si>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</si>
  <si>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</si>
  <si>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</si>
  <si>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</si>
  <si>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</si>
  <si>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</si>
  <si>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</si>
  <si>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</si>
  <si>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</si>
  <si>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</si>
  <si>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</si>
  <si>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</si>
  <si>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</si>
  <si>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</si>
  <si>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</si>
  <si>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</si>
  <si>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</si>
  <si>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</si>
  <si>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</si>
  <si>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</si>
  <si>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</si>
  <si>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</si>
  <si>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</si>
  <si>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</si>
  <si>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</si>
  <si>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</si>
  <si>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</si>
  <si>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</si>
  <si>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</si>
  <si>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</si>
  <si>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</si>
  <si>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</si>
  <si>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</si>
  <si>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</si>
  <si>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</si>
  <si>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</si>
  <si>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</si>
  <si>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</si>
  <si>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</si>
  <si>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</si>
  <si>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</si>
  <si>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</si>
  <si>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</si>
  <si>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</si>
  <si>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</si>
  <si>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</si>
  <si>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</si>
  <si>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</si>
  <si>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</si>
  <si>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</si>
  <si>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</si>
  <si>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</si>
  <si>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</si>
  <si>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</si>
  <si>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</si>
  <si>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</si>
  <si>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</si>
  <si>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</si>
  <si>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</si>
  <si>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</si>
  <si>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</si>
  <si>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</si>
  <si>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</si>
  <si>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</si>
  <si>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</si>
  <si>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</si>
  <si>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</si>
  <si>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</si>
  <si>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</si>
  <si>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</si>
  <si>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</si>
  <si>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</si>
  <si>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</si>
  <si>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</si>
  <si>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</si>
  <si>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</si>
  <si>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</si>
  <si>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</si>
  <si>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</si>
  <si>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</si>
  <si>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</si>
  <si>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</si>
  <si>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</si>
  <si>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</si>
  <si>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</si>
  <si>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</si>
  <si>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</si>
  <si>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</si>
  <si>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</si>
  <si>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</si>
  <si>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</si>
  <si>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</si>
  <si>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</si>
  <si>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</si>
  <si>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</si>
  <si>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</si>
  <si>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</si>
  <si>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</si>
  <si>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</si>
  <si>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</si>
  <si>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</si>
  <si>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</si>
  <si>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</si>
  <si>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</si>
  <si>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</si>
  <si>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</si>
  <si>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</si>
  <si>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</si>
  <si>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</si>
  <si>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</si>
  <si>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</si>
  <si>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</si>
  <si>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</si>
  <si>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</si>
  <si>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</si>
  <si>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</si>
  <si>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</si>
  <si>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</si>
  <si>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</si>
  <si>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</si>
  <si>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</si>
  <si>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</si>
  <si>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</si>
  <si>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</si>
  <si>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</si>
  <si>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</si>
  <si>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</si>
  <si>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</si>
  <si>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</si>
  <si>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</si>
  <si>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</si>
  <si>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</si>
  <si>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</si>
  <si>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</si>
  <si>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</si>
  <si>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</si>
  <si>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</si>
  <si>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</si>
  <si>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</si>
  <si>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</si>
  <si>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</si>
  <si>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</si>
  <si>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</si>
  <si>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</si>
  <si>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</si>
  <si>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</si>
  <si>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</si>
  <si>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</si>
  <si>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</si>
  <si>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</si>
  <si>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</si>
  <si>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</si>
  <si>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</si>
  <si>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</si>
  <si>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</si>
  <si>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</si>
  <si>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</si>
  <si>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</si>
  <si>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</si>
  <si>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</si>
  <si>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</si>
  <si>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</si>
  <si>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</si>
  <si>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</si>
  <si>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</si>
  <si>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</si>
  <si>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</si>
  <si>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</si>
  <si>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</si>
  <si>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</si>
  <si>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</si>
  <si>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</si>
  <si>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</si>
  <si>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</si>
  <si>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</si>
  <si>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</si>
  <si>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</si>
  <si>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</si>
  <si>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</si>
  <si>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</si>
  <si>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</si>
  <si>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</si>
  <si>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</si>
  <si>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</si>
  <si>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</si>
  <si>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</si>
  <si>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</si>
  <si>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</si>
  <si>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</si>
  <si>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</si>
  <si>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</si>
  <si>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</si>
  <si>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</si>
  <si>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</si>
  <si>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</si>
  <si>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</si>
  <si>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</si>
  <si>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</si>
  <si>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</si>
  <si>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</si>
  <si>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</si>
  <si>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</si>
  <si>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</si>
  <si>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</si>
  <si>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</si>
  <si>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</si>
  <si>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</si>
  <si>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</si>
  <si>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</si>
  <si>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</si>
  <si>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</si>
  <si>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</si>
  <si>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</si>
  <si>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</si>
  <si>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</si>
  <si>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</si>
  <si>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</si>
  <si>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</si>
  <si>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</si>
  <si>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</si>
  <si>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</si>
  <si>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</si>
  <si>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</si>
  <si>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</si>
  <si>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</si>
  <si>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</si>
  <si>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</si>
  <si>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</si>
  <si>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</si>
  <si>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</si>
  <si>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</si>
  <si>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</si>
  <si>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</si>
  <si>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</si>
  <si>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</si>
  <si>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</si>
  <si>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</si>
  <si>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</si>
  <si>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</si>
  <si>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</si>
  <si>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</si>
  <si>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</si>
  <si>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</si>
  <si>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</si>
  <si>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</si>
  <si>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</si>
  <si>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</si>
  <si>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</si>
  <si>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</si>
  <si>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</si>
  <si>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</si>
  <si>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</si>
  <si>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</si>
  <si>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</si>
  <si>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</si>
  <si>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</si>
  <si>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</si>
  <si>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</si>
  <si>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</si>
  <si>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</si>
  <si>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</si>
  <si>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</si>
  <si>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</si>
  <si>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</si>
  <si>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</si>
  <si>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</si>
  <si>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</si>
  <si>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</si>
  <si>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</si>
  <si>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</si>
  <si>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</si>
  <si>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</si>
  <si>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</si>
  <si>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</si>
  <si>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</si>
  <si>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</si>
  <si>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</si>
  <si>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</si>
  <si>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</si>
  <si>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</si>
  <si>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</si>
  <si>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</si>
  <si>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</si>
  <si>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</si>
  <si>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</si>
  <si>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</si>
  <si>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</si>
  <si>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</si>
  <si>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</si>
  <si>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</si>
  <si>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</si>
  <si>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</si>
  <si>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</si>
  <si>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</si>
  <si>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</si>
  <si>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</si>
  <si>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</si>
  <si>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</si>
  <si>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</si>
  <si>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</si>
  <si>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</si>
  <si>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</si>
  <si>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</si>
  <si>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</si>
  <si>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</si>
  <si>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</si>
  <si>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</si>
  <si>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</si>
  <si>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</si>
  <si>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</si>
  <si>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</si>
  <si>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</si>
  <si>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</si>
  <si>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</si>
  <si>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</si>
  <si>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</si>
  <si>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</si>
  <si>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</si>
  <si>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</si>
  <si>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</si>
  <si>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</si>
  <si>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</si>
  <si>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</si>
  <si>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</si>
  <si>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</si>
  <si>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</si>
  <si>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</si>
  <si>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</si>
  <si>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</si>
  <si>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</si>
  <si>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</si>
  <si>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</si>
  <si>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</si>
  <si>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</si>
  <si>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</si>
  <si>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</si>
  <si>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</si>
  <si>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</si>
  <si>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</si>
  <si>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</si>
  <si>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</si>
  <si>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</si>
  <si>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</si>
  <si>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</si>
  <si>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</si>
  <si>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</si>
  <si>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</si>
  <si>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</si>
  <si>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</si>
  <si>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</si>
  <si>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</si>
  <si>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</si>
  <si>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</si>
  <si>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</si>
  <si>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</si>
  <si>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</si>
  <si>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</si>
  <si>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</si>
  <si>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</si>
  <si>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</si>
  <si>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</si>
  <si>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</si>
  <si>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</si>
  <si>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</si>
  <si>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</si>
  <si>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</si>
  <si>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</si>
  <si>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</si>
  <si>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</si>
  <si>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</si>
  <si>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</si>
  <si>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</si>
  <si>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</si>
  <si>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</si>
  <si>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</si>
  <si>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</si>
  <si>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</si>
  <si>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</si>
  <si>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</si>
  <si>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</si>
  <si>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</si>
  <si>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</si>
  <si>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</si>
  <si>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</si>
  <si>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</si>
  <si>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</si>
  <si>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</si>
  <si>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</si>
  <si>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</si>
  <si>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</si>
  <si>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</si>
  <si>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</si>
  <si>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</si>
  <si>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</si>
  <si>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</si>
  <si>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</si>
  <si>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</si>
  <si>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</si>
  <si>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</si>
  <si>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</si>
  <si>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</si>
  <si>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</si>
  <si>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</si>
  <si>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</si>
  <si>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</si>
  <si>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</si>
  <si>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</si>
  <si>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</si>
  <si>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</si>
  <si>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</si>
  <si>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</si>
  <si>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</si>
  <si>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</si>
  <si>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</si>
  <si>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</si>
  <si>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</si>
  <si>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</si>
  <si>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</si>
  <si>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</si>
  <si>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</si>
  <si>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</si>
  <si>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</si>
  <si>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</si>
  <si>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</si>
  <si>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</si>
  <si>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</si>
  <si>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</si>
  <si>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</si>
  <si>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</si>
  <si>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</si>
  <si>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</si>
  <si>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</si>
  <si>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</si>
  <si>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</si>
  <si>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</si>
  <si>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</si>
  <si>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</si>
  <si>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</si>
  <si>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</si>
  <si>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</si>
  <si>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</si>
  <si>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</si>
  <si>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</si>
  <si>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</si>
  <si>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</si>
  <si>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</si>
  <si>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</si>
  <si>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</si>
  <si>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</si>
  <si>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</si>
  <si>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</si>
  <si>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</si>
  <si>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</si>
  <si>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</si>
  <si>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</si>
  <si>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</si>
  <si>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</si>
  <si>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</si>
  <si>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</si>
  <si>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</si>
  <si>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</si>
  <si>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</si>
  <si>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</si>
  <si>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</si>
  <si>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</si>
  <si>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</si>
  <si>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</si>
  <si>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</si>
  <si>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</si>
  <si>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</si>
  <si>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</si>
  <si>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</si>
  <si>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</si>
  <si>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</si>
  <si>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</si>
  <si>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</si>
  <si>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</si>
  <si>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</si>
  <si>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</si>
  <si>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</si>
  <si>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</si>
  <si>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</si>
  <si>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</si>
  <si>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</si>
  <si>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</si>
  <si>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</si>
  <si>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</si>
  <si>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</si>
  <si>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</si>
  <si>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</si>
  <si>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</si>
  <si>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</si>
  <si>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</si>
  <si>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</si>
  <si>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</si>
  <si>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</si>
  <si>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</si>
  <si>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</si>
  <si>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</si>
  <si>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</si>
  <si>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</si>
  <si>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</si>
  <si>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</si>
  <si>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</si>
  <si>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</si>
  <si>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</si>
  <si>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</si>
  <si>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</si>
  <si>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</si>
  <si>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</si>
  <si>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</si>
  <si>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</si>
  <si>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</si>
  <si>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</si>
  <si>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</si>
  <si>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</si>
  <si>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</si>
  <si>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</si>
  <si>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</si>
  <si>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</si>
  <si>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</si>
  <si>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</si>
  <si>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</si>
  <si>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</si>
  <si>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</si>
  <si>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</si>
  <si>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</si>
  <si>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</si>
  <si>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</si>
  <si>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</si>
  <si>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</si>
  <si>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</si>
  <si>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</si>
  <si>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</si>
  <si>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</si>
  <si>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</si>
  <si>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</si>
  <si>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</si>
  <si>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</si>
  <si>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</si>
  <si>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</si>
  <si>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</si>
  <si>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</si>
  <si>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</si>
  <si>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</si>
  <si>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</si>
  <si>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</si>
  <si>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</si>
  <si>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</si>
  <si>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</si>
  <si>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</si>
  <si>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</si>
  <si>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</si>
  <si>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</si>
  <si>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</si>
  <si>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</si>
  <si>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</si>
  <si>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</si>
  <si>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</si>
  <si>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</si>
  <si>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</si>
  <si>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</si>
  <si>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</si>
  <si>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</si>
  <si>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</si>
  <si>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</si>
  <si>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</si>
  <si>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</si>
  <si>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</si>
  <si>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</si>
  <si>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</si>
  <si>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</si>
  <si>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</si>
  <si>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</si>
  <si>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</si>
  <si>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</si>
  <si>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</si>
  <si>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</si>
  <si>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</si>
  <si>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</si>
  <si>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</si>
  <si>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</si>
  <si>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</si>
  <si>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</si>
  <si>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</si>
  <si>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</si>
  <si>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</si>
  <si>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</si>
  <si>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</si>
  <si>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</si>
  <si>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</si>
  <si>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</si>
  <si>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</si>
  <si>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</si>
  <si>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</si>
  <si>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</si>
  <si>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</si>
  <si>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</si>
  <si>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</si>
  <si>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</si>
  <si>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</si>
  <si>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</si>
  <si>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</si>
  <si>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</si>
  <si>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</si>
  <si>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</si>
  <si>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</si>
  <si>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</si>
  <si>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</si>
  <si>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</si>
  <si>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</si>
  <si>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</si>
  <si>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</si>
  <si>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</si>
  <si>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</si>
  <si>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</si>
  <si>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</si>
  <si>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</si>
  <si>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</si>
  <si>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</si>
  <si>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</si>
  <si>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</si>
  <si>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</si>
  <si>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</si>
  <si>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</si>
  <si>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</si>
  <si>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</si>
  <si>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</si>
  <si>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</si>
  <si>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</si>
  <si>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</si>
  <si>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</si>
  <si>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</si>
  <si>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</si>
  <si>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</si>
  <si>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</si>
  <si>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</si>
  <si>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</si>
  <si>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</si>
  <si>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</si>
  <si>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</si>
  <si>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</si>
  <si>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</si>
  <si>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</si>
  <si>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</si>
  <si>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</si>
  <si>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</si>
  <si>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</si>
  <si>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</si>
  <si>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</si>
  <si>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</si>
  <si>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</si>
  <si>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</si>
  <si>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</si>
  <si>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</si>
  <si>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</si>
  <si>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</si>
  <si>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</si>
  <si>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</si>
  <si>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</si>
  <si>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</si>
  <si>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</si>
  <si>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</si>
  <si>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</si>
  <si>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</si>
  <si>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</si>
  <si>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</si>
  <si>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</si>
  <si>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</si>
  <si>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</si>
  <si>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</si>
  <si>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</si>
  <si>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</si>
  <si>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</si>
  <si>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</si>
  <si>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</si>
  <si>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</si>
  <si>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</si>
  <si>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</si>
  <si>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</si>
  <si>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</si>
  <si>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</si>
  <si>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</si>
  <si>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</si>
  <si>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</si>
  <si>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</si>
  <si>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</si>
  <si>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</si>
  <si>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</si>
  <si>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</si>
  <si>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</si>
  <si>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</si>
  <si>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</si>
  <si>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</si>
  <si>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</si>
  <si>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</si>
  <si>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</si>
  <si>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</si>
  <si>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</si>
  <si>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</si>
  <si>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</si>
  <si>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</si>
  <si>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</si>
  <si>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</si>
  <si>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</si>
  <si>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</si>
  <si>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</si>
  <si>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</si>
  <si>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</si>
  <si>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</si>
  <si>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</si>
  <si>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</si>
  <si>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</si>
  <si>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</si>
  <si>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</si>
  <si>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</si>
  <si>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</si>
  <si>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</si>
  <si>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</si>
  <si>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</si>
  <si>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</si>
  <si>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</si>
  <si>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</si>
  <si>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</si>
  <si>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</si>
  <si>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</si>
  <si>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</si>
  <si>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</si>
  <si>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</si>
  <si>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</si>
  <si>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</si>
  <si>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</si>
  <si>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</si>
  <si>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</si>
  <si>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</si>
  <si>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</si>
  <si>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</si>
  <si>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</si>
  <si>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</si>
  <si>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</si>
  <si>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</si>
  <si>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</si>
  <si>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</si>
  <si>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</si>
  <si>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</si>
  <si>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</si>
  <si>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</si>
  <si>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</si>
  <si>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</si>
  <si>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</si>
  <si>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</si>
  <si>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</si>
  <si>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</si>
  <si>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</si>
  <si>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</si>
  <si>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</si>
  <si>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</si>
  <si>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</si>
  <si>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</si>
  <si>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</si>
  <si>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</si>
  <si>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</si>
  <si>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</si>
  <si>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</si>
  <si>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</si>
  <si>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</si>
  <si>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</si>
  <si>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</si>
  <si>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</si>
  <si>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</si>
  <si>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</si>
  <si>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</si>
  <si>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</si>
  <si>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</si>
  <si>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</si>
  <si>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</si>
  <si>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</si>
  <si>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</si>
  <si>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</si>
  <si>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</si>
  <si>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</si>
  <si>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</si>
  <si>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</si>
  <si>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</si>
  <si>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</si>
  <si>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</si>
  <si>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</si>
  <si>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</si>
  <si>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</si>
  <si>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</si>
  <si>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</si>
  <si>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</si>
  <si>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</si>
  <si>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</si>
  <si>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</si>
  <si>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</si>
  <si>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</si>
  <si>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</si>
  <si>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</si>
  <si>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</si>
  <si>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</si>
  <si>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</si>
  <si>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</si>
  <si>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</si>
  <si>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</si>
  <si>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</si>
  <si>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</si>
  <si>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</si>
  <si>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</si>
  <si>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</si>
  <si>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</si>
  <si>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</si>
  <si>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</si>
  <si>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</si>
  <si>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</si>
  <si>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</si>
  <si>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</si>
  <si>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</si>
  <si>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</si>
  <si>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</si>
  <si>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</si>
  <si>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</si>
  <si>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</si>
  <si>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</si>
  <si>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</si>
  <si>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</si>
  <si>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</si>
  <si>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</si>
  <si>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</si>
  <si>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</si>
  <si>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</si>
  <si>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</si>
  <si>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</si>
  <si>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</si>
  <si>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</si>
  <si>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</si>
  <si>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</si>
  <si>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</si>
  <si>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</si>
  <si>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</si>
  <si>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</si>
  <si>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</si>
  <si>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</si>
  <si>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</si>
  <si>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</si>
  <si>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</si>
  <si>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</si>
  <si>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</si>
  <si>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</si>
  <si>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</si>
  <si>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</si>
  <si>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</si>
  <si>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</si>
  <si>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</si>
  <si>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</si>
  <si>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</si>
  <si>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</si>
  <si>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</si>
  <si>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</si>
  <si>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</si>
  <si>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</si>
  <si>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</si>
  <si>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</si>
  <si>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</si>
  <si>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</si>
  <si>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</si>
  <si>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</si>
  <si>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</si>
  <si>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</si>
  <si>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</si>
  <si>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</si>
  <si>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</si>
  <si>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</si>
  <si>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</si>
  <si>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</si>
  <si>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</si>
  <si>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</si>
  <si>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</si>
  <si>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</si>
  <si>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</si>
  <si>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</si>
  <si>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</si>
  <si>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</si>
  <si>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</si>
  <si>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</si>
  <si>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</si>
  <si>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</si>
  <si>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</si>
  <si>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</si>
  <si>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</si>
  <si>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</si>
  <si>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</si>
  <si>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</si>
  <si>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</si>
  <si>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</si>
  <si>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</si>
  <si>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</si>
  <si>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</si>
  <si>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</si>
  <si>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</si>
  <si>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</si>
  <si>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</si>
  <si>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</si>
  <si>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</si>
  <si>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</si>
  <si>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</si>
  <si>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</si>
  <si>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</si>
  <si>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</si>
  <si>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</si>
  <si>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</si>
  <si>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</si>
  <si>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</si>
  <si>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</si>
  <si>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</si>
  <si>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</si>
  <si>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</si>
  <si>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</si>
  <si>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</si>
  <si>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</si>
  <si>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</si>
  <si>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</si>
  <si>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</si>
  <si>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</si>
  <si>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</si>
  <si>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</si>
  <si>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</si>
  <si>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</si>
  <si>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</si>
  <si>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</si>
  <si>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</si>
  <si>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</si>
  <si>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</si>
  <si>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</si>
  <si>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</si>
  <si>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</si>
  <si>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</si>
  <si>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</si>
  <si>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</si>
  <si>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</si>
  <si>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</si>
  <si>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</si>
  <si>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</si>
  <si>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</si>
  <si>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</si>
  <si>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</si>
  <si>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</si>
  <si>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</si>
  <si>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</si>
  <si>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</si>
  <si>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</si>
  <si>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</si>
  <si>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</si>
  <si>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</si>
  <si>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</si>
  <si>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</si>
  <si>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</si>
  <si>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</si>
  <si>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</si>
  <si>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</si>
  <si>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</si>
  <si>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</si>
  <si>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</si>
  <si>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</si>
  <si>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</si>
  <si>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</si>
  <si>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</si>
  <si>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</si>
  <si>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</si>
  <si>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</si>
  <si>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</si>
  <si>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</si>
  <si>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</si>
  <si>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</si>
  <si>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</si>
  <si>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</si>
  <si>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</si>
  <si>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</si>
  <si>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</si>
  <si>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</si>
  <si>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</si>
  <si>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</si>
  <si>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</si>
  <si>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</si>
  <si>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</si>
  <si>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</si>
  <si>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</si>
  <si>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</si>
  <si>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</si>
  <si>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</si>
  <si>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</si>
  <si>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</si>
  <si>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</si>
  <si>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</si>
  <si>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</si>
  <si>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</si>
  <si>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</si>
  <si>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</si>
  <si>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</si>
  <si>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</si>
  <si>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</si>
  <si>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</si>
  <si>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</si>
  <si>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</si>
  <si>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</si>
  <si>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</si>
  <si>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</si>
  <si>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</si>
  <si>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</si>
  <si>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</si>
  <si>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</si>
  <si>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</si>
  <si>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</si>
  <si>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</si>
  <si>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</si>
  <si>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</si>
  <si>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</si>
  <si>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</si>
  <si>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</si>
  <si>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</si>
  <si>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</si>
  <si>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</si>
  <si>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</si>
  <si>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</si>
  <si>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</si>
  <si>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</si>
  <si>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</si>
  <si>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</si>
  <si>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</si>
  <si>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</si>
  <si>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</si>
  <si>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</si>
  <si>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</si>
  <si>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</si>
  <si>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</si>
  <si>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</si>
  <si>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</si>
  <si>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</si>
  <si>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</si>
  <si>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</si>
  <si>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</si>
  <si>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</si>
  <si>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</si>
  <si>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</si>
  <si>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</si>
  <si>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</si>
  <si>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</si>
  <si>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</si>
  <si>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</si>
  <si>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</si>
  <si>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</si>
  <si>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</si>
  <si>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</si>
  <si>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</si>
  <si>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</si>
  <si>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</si>
  <si>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</si>
  <si>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</si>
  <si>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</si>
  <si>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</si>
  <si>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</si>
  <si>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</si>
  <si>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</si>
  <si>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</si>
  <si>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</si>
  <si>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</si>
  <si>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</si>
  <si>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</si>
  <si>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</si>
  <si>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</si>
  <si>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</si>
  <si>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</si>
  <si>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</si>
  <si>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</si>
  <si>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</si>
  <si>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</si>
  <si>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</si>
  <si>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</si>
  <si>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</si>
  <si>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</si>
  <si>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</si>
  <si>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</si>
  <si>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</si>
  <si>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</si>
  <si>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</si>
  <si>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</si>
  <si>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</si>
  <si>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</si>
  <si>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</si>
  <si>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</si>
  <si>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</si>
  <si>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</si>
  <si>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</si>
  <si>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</si>
  <si>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</si>
  <si>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</si>
  <si>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</si>
  <si>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</si>
  <si>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</si>
  <si>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</si>
  <si>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</si>
  <si>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</si>
  <si>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</si>
  <si>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</si>
  <si>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</si>
  <si>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</si>
  <si>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</si>
  <si>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</si>
  <si>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</si>
  <si>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</si>
  <si>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</si>
  <si>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</si>
  <si>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</si>
  <si>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</si>
  <si>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</si>
  <si>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</si>
  <si>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</si>
  <si>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</si>
  <si>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</si>
  <si>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</si>
  <si>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</si>
  <si>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</si>
  <si>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</si>
  <si>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</si>
  <si>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</si>
  <si>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</si>
  <si>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</si>
  <si>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</si>
  <si>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</si>
  <si>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</si>
  <si>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</si>
  <si>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</si>
  <si>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</si>
  <si>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</si>
  <si>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</si>
  <si>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</si>
  <si>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</si>
  <si>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</si>
  <si>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</si>
  <si>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</si>
  <si>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</si>
  <si>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</si>
  <si>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</si>
  <si>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</si>
  <si>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</si>
  <si>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</si>
  <si>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</si>
  <si>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</si>
  <si>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</si>
  <si>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</si>
  <si>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</si>
  <si>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</si>
  <si>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</si>
  <si>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</si>
  <si>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</si>
  <si>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</si>
  <si>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</si>
  <si>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</si>
  <si>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</si>
  <si>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</si>
  <si>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</si>
  <si>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</si>
  <si>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</si>
  <si>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</si>
  <si>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</si>
  <si>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</si>
  <si>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</si>
  <si>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</si>
  <si>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</si>
  <si>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</si>
  <si>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</si>
  <si>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</si>
  <si>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</si>
  <si>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</si>
  <si>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</si>
  <si>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</si>
  <si>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</si>
  <si>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</si>
  <si>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</si>
  <si>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</si>
  <si>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</si>
  <si>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</si>
  <si>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</si>
  <si>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</si>
  <si>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</si>
  <si>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</si>
  <si>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</si>
  <si>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</si>
  <si>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</si>
  <si>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</si>
  <si>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</si>
  <si>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</si>
  <si>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</si>
  <si>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</si>
  <si>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</si>
  <si>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</si>
  <si>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</si>
  <si>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</si>
  <si>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</si>
  <si>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</si>
  <si>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</si>
  <si>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</si>
  <si>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</si>
  <si>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</si>
  <si>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</si>
  <si>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</si>
  <si>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</si>
  <si>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</si>
  <si>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</si>
  <si>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</si>
  <si>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</si>
  <si>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</si>
  <si>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</si>
  <si>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</si>
  <si>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</si>
  <si>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</si>
  <si>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</si>
  <si>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</si>
  <si>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</si>
  <si>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</si>
  <si>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</si>
  <si>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</si>
  <si>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</si>
  <si>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</si>
  <si>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</si>
  <si>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</si>
  <si>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</si>
  <si>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</si>
  <si>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</si>
  <si>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</si>
  <si>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</si>
  <si>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</si>
  <si>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</si>
  <si>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</si>
  <si>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</si>
  <si>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</si>
  <si>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</si>
  <si>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</si>
  <si>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</si>
  <si>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</si>
  <si>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</si>
  <si>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</si>
  <si>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</si>
  <si>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</si>
  <si>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</si>
  <si>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</si>
  <si>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</si>
  <si>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</si>
  <si>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</si>
  <si>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</si>
  <si>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</si>
  <si>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</si>
  <si>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</si>
  <si>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</si>
  <si>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</si>
  <si>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</si>
  <si>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</si>
  <si>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</si>
  <si>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</si>
  <si>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</si>
  <si>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</si>
  <si>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</si>
  <si>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</si>
  <si>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</si>
  <si>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</si>
  <si>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</si>
  <si>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</si>
  <si>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</si>
  <si>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</si>
  <si>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</si>
  <si>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</si>
  <si>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</si>
  <si>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</si>
  <si>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</si>
  <si>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</si>
  <si>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</si>
  <si>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</si>
  <si>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</si>
  <si>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</si>
  <si>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</si>
  <si>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</si>
  <si>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</si>
  <si>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</si>
  <si>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</si>
  <si>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</si>
  <si>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</si>
  <si>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</si>
  <si>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</si>
  <si>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</si>
  <si>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</si>
  <si>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</si>
  <si>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</si>
  <si>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</si>
  <si>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</si>
  <si>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</si>
  <si>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</si>
  <si>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</si>
  <si>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</si>
  <si>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</si>
  <si>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</si>
  <si>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</si>
  <si>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</si>
  <si>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</si>
  <si>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</si>
  <si>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</si>
  <si>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</si>
  <si>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</si>
  <si>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</si>
  <si>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</si>
  <si>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</si>
  <si>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</si>
  <si>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</si>
  <si>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</si>
  <si>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</si>
  <si>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</si>
  <si>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</si>
  <si>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</si>
  <si>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</si>
  <si>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</si>
  <si>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</si>
  <si>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</si>
  <si>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</si>
  <si>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</si>
  <si>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</si>
  <si>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</si>
  <si>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</si>
  <si>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</si>
  <si>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</si>
  <si>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</si>
  <si>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</si>
  <si>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</si>
  <si>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</si>
  <si>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</si>
  <si>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</si>
  <si>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</si>
  <si>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</si>
  <si>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</si>
  <si>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</si>
  <si>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</si>
  <si>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</si>
  <si>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</si>
  <si>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</si>
  <si>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</si>
  <si>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</si>
  <si>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</si>
  <si>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</si>
  <si>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</si>
  <si>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</si>
  <si>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</si>
  <si>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</si>
  <si>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</si>
  <si>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</si>
  <si>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</si>
  <si>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</si>
  <si>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</si>
  <si>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</si>
  <si>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</si>
  <si>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</si>
  <si>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</si>
  <si>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</si>
  <si>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</si>
  <si>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</si>
  <si>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</si>
  <si>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</si>
  <si>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</si>
  <si>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</si>
  <si>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</si>
  <si>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</si>
  <si>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</si>
  <si>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</si>
  <si>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</si>
  <si>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</si>
  <si>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</si>
  <si>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</si>
  <si>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</si>
  <si>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</si>
  <si>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</si>
  <si>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</si>
  <si>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</si>
  <si>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</si>
  <si>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</si>
  <si>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</si>
  <si>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</si>
  <si>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</si>
  <si>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</si>
  <si>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</si>
  <si>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</si>
  <si>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</si>
  <si>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</si>
  <si>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</si>
  <si>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</si>
  <si>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</si>
  <si>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</si>
  <si>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</si>
  <si>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</si>
  <si>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</si>
  <si>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</si>
  <si>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</si>
  <si>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</si>
  <si>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</si>
  <si>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</si>
  <si>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</si>
  <si>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</si>
  <si>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</si>
  <si>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</si>
  <si>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</si>
  <si>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</si>
  <si>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</si>
  <si>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</si>
  <si>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</si>
  <si>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</si>
  <si>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</si>
  <si>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</si>
  <si>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</si>
  <si>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</si>
  <si>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</si>
  <si>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</si>
  <si>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</si>
  <si>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</si>
  <si>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</si>
  <si>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</si>
  <si>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</si>
  <si>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</si>
  <si>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</si>
  <si>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</si>
  <si>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</si>
  <si>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</si>
  <si>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</si>
  <si>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</si>
  <si>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</si>
  <si>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</si>
  <si>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</si>
  <si>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</si>
  <si>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</si>
  <si>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</si>
  <si>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</si>
  <si>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</si>
  <si>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</si>
  <si>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</si>
  <si>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</si>
  <si>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</si>
  <si>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</si>
  <si>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</si>
  <si>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</si>
  <si>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</si>
  <si>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</si>
  <si>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</si>
  <si>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</si>
  <si>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</si>
  <si>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</si>
  <si>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</si>
  <si>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</si>
  <si>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</si>
  <si>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</si>
  <si>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</si>
  <si>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</si>
  <si>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</si>
  <si>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</si>
  <si>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</si>
  <si>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</si>
  <si>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</si>
  <si>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</si>
  <si>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</si>
  <si>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</si>
  <si>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</si>
  <si>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</si>
  <si>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</si>
  <si>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</si>
  <si>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</si>
  <si>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</si>
  <si>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</si>
  <si>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</si>
  <si>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</si>
  <si>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</si>
  <si>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</si>
  <si>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</si>
  <si>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</si>
  <si>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</si>
  <si>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</si>
  <si>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</si>
  <si>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</si>
  <si>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</si>
  <si>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</si>
  <si>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</si>
  <si>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</si>
  <si>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</si>
  <si>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</si>
  <si>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</si>
  <si>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</si>
  <si>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</si>
  <si>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</si>
  <si>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</si>
  <si>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</si>
  <si>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</si>
  <si>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</si>
  <si>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</si>
  <si>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</si>
  <si>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</si>
  <si>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</si>
  <si>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</si>
  <si>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</si>
  <si>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</si>
  <si>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</si>
  <si>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</si>
  <si>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</si>
  <si>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</si>
  <si>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</si>
  <si>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</si>
  <si>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</si>
  <si>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</si>
  <si>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</si>
  <si>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</si>
  <si>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</si>
  <si>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</si>
  <si>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</si>
  <si>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</si>
  <si>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</si>
  <si>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</si>
  <si>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</si>
  <si>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</si>
  <si>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</si>
  <si>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</si>
  <si>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</si>
  <si>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</si>
  <si>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</si>
  <si>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</si>
  <si>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</si>
  <si>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</si>
  <si>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</si>
  <si>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</si>
  <si>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</si>
  <si>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</si>
  <si>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</si>
  <si>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</si>
  <si>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</si>
  <si>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</si>
  <si>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</si>
  <si>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</si>
  <si>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</si>
  <si>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</si>
  <si>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</si>
  <si>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</si>
  <si>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</si>
  <si>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</si>
  <si>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</si>
  <si>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</si>
  <si>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</si>
  <si>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</si>
  <si>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</si>
  <si>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</si>
  <si>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</si>
  <si>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</si>
  <si>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</si>
  <si>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</si>
  <si>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</si>
  <si>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</si>
  <si>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</si>
  <si>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</si>
  <si>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</si>
  <si>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</si>
  <si>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</si>
  <si>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</si>
  <si>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</si>
  <si>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</si>
  <si>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</si>
  <si>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</si>
  <si>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</si>
  <si>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</si>
  <si>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</si>
  <si>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</si>
  <si>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</si>
  <si>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</si>
  <si>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</si>
  <si>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</si>
  <si>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</si>
  <si>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</si>
  <si>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</si>
  <si>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</si>
  <si>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</si>
  <si>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</si>
  <si>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</si>
  <si>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</si>
  <si>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</si>
  <si>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</si>
  <si>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</si>
  <si>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</si>
  <si>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</si>
  <si>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</si>
  <si>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</si>
  <si>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</si>
  <si>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</si>
  <si>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</si>
  <si>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</si>
  <si>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</si>
  <si>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</si>
  <si>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</si>
  <si>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</si>
  <si>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</si>
  <si>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</si>
  <si>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</si>
  <si>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</si>
  <si>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</si>
  <si>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</si>
  <si>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</si>
  <si>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</si>
  <si>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</si>
  <si>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</si>
  <si>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</si>
  <si>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</si>
  <si>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</si>
  <si>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</si>
  <si>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</si>
  <si>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</si>
  <si>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</si>
  <si>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</si>
  <si>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</si>
  <si>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</si>
  <si>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</si>
  <si>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</si>
  <si>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</si>
  <si>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</si>
  <si>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</si>
  <si>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</si>
  <si>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</si>
  <si>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</si>
  <si>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</si>
  <si>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</si>
  <si>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</si>
  <si>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</si>
  <si>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</si>
  <si>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</si>
  <si>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</si>
  <si>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</si>
  <si>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</si>
  <si>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</si>
  <si>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</si>
  <si>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</si>
  <si>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</si>
  <si>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</si>
  <si>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</si>
  <si>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</si>
  <si>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</si>
  <si>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</si>
  <si>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</si>
  <si>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</si>
  <si>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</si>
  <si>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</si>
  <si>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</si>
  <si>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</si>
  <si>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</si>
  <si>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</si>
  <si>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</si>
  <si>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</si>
  <si>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</si>
  <si>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</si>
  <si>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</si>
  <si>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</si>
  <si>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</si>
  <si>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</si>
  <si>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</si>
  <si>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</si>
  <si>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</si>
  <si>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</si>
  <si>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</si>
  <si>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</si>
  <si>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</si>
  <si>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</si>
  <si>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</si>
  <si>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</si>
  <si>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</si>
  <si>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</si>
  <si>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</si>
  <si>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</si>
  <si>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</si>
  <si>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</si>
  <si>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</si>
  <si>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</si>
  <si>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</si>
  <si>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</si>
  <si>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</si>
  <si>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</si>
  <si>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</si>
  <si>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</si>
  <si>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</si>
  <si>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</si>
  <si>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</si>
  <si>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</si>
  <si>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</si>
  <si>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</si>
  <si>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</si>
  <si>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</si>
  <si>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</si>
  <si>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</si>
  <si>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</si>
  <si>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</si>
  <si>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</si>
  <si>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</si>
  <si>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</si>
  <si>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</si>
  <si>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</si>
  <si>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</si>
  <si>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</si>
  <si>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</si>
  <si>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</si>
  <si>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</si>
  <si>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</si>
  <si>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</si>
  <si>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</si>
  <si>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</si>
  <si>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</si>
  <si>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</si>
  <si>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</si>
  <si>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</si>
  <si>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</si>
  <si>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</si>
  <si>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</si>
  <si>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</si>
  <si>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</si>
  <si>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</si>
  <si>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</si>
  <si>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</si>
  <si>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</si>
  <si>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</si>
  <si>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</si>
  <si>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</si>
  <si>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</si>
  <si>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</si>
  <si>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</si>
  <si>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</si>
  <si>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</si>
  <si>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</si>
  <si>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</si>
  <si>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</si>
  <si>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</si>
  <si>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</si>
  <si>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</si>
  <si>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</si>
  <si>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</si>
  <si>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</si>
  <si>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</si>
  <si>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</si>
  <si>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</si>
  <si>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</si>
  <si>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</si>
  <si>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</si>
  <si>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</si>
  <si>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</si>
  <si>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</si>
  <si>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</si>
  <si>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</si>
  <si>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</si>
  <si>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</si>
  <si>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</si>
  <si>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</si>
  <si>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</si>
  <si>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</si>
  <si>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</si>
  <si>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</si>
  <si>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</si>
  <si>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</si>
  <si>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</si>
  <si>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</si>
  <si>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</si>
  <si>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</si>
  <si>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</si>
  <si>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</si>
  <si>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</si>
  <si>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</si>
  <si>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</si>
  <si>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</si>
  <si>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</si>
  <si>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</si>
  <si>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</si>
  <si>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</si>
  <si>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</si>
  <si>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</si>
  <si>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</si>
  <si>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</si>
  <si>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</si>
  <si>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</si>
  <si>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</si>
  <si>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</si>
  <si>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</si>
  <si>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</si>
  <si>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</si>
  <si>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</si>
  <si>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</si>
  <si>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</si>
  <si>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</si>
  <si>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</si>
  <si>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</si>
  <si>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</si>
  <si>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</si>
  <si>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</si>
  <si>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</si>
  <si>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</si>
  <si>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</si>
  <si>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</si>
  <si>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</si>
  <si>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</si>
  <si>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</si>
  <si>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</si>
  <si>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</si>
  <si>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</si>
  <si>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</si>
  <si>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</si>
  <si>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</si>
  <si>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</si>
  <si>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</si>
  <si>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</si>
  <si>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</si>
  <si>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</si>
  <si>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</si>
  <si>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</si>
  <si>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</si>
  <si>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</si>
  <si>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</si>
  <si>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</si>
  <si>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</si>
  <si>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</si>
  <si>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</si>
  <si>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</si>
  <si>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</si>
  <si>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</si>
  <si>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</si>
  <si>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</si>
  <si>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</si>
  <si>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</si>
  <si>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</si>
  <si>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</si>
  <si>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</si>
  <si>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</si>
  <si>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</si>
  <si>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</si>
  <si>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</si>
  <si>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</si>
  <si>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</si>
  <si>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</si>
  <si>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</si>
  <si>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</si>
  <si>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</si>
  <si>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</si>
  <si>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</si>
  <si>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</si>
  <si>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</si>
  <si>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</si>
  <si>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</si>
  <si>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</si>
  <si>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</si>
  <si>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</si>
  <si>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</si>
  <si>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</si>
  <si>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</si>
  <si>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</si>
  <si>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</si>
  <si>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</si>
  <si>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</si>
  <si>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</si>
  <si>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</si>
  <si>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</si>
  <si>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</si>
  <si>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</si>
  <si>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</si>
  <si>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</si>
  <si>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</si>
  <si>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</si>
  <si>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</si>
  <si>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</si>
  <si>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</si>
  <si>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</si>
  <si>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</si>
  <si>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</si>
  <si>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</si>
  <si>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</si>
  <si>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</si>
  <si>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</si>
  <si>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</si>
  <si>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</si>
  <si>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</si>
  <si>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</si>
  <si>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</si>
  <si>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</si>
  <si>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</si>
  <si>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</si>
  <si>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</si>
  <si>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</si>
  <si>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</si>
  <si>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</si>
  <si>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</si>
  <si>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</si>
  <si>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</si>
  <si>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</si>
  <si>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</si>
  <si>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</si>
  <si>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</si>
  <si>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</si>
  <si>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</si>
  <si>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</si>
  <si>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</si>
  <si>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</si>
  <si>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</si>
  <si>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</si>
  <si>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</si>
  <si>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</si>
  <si>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</si>
  <si>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</si>
  <si>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</si>
  <si>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</si>
  <si>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</si>
  <si>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</si>
  <si>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</si>
  <si>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</si>
  <si>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</si>
  <si>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</si>
  <si>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</si>
  <si>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</si>
  <si>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</si>
  <si>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</si>
  <si>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</si>
  <si>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</si>
  <si>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</si>
  <si>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</si>
  <si>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</si>
  <si>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</si>
  <si>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</si>
  <si>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</si>
  <si>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</si>
  <si>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</si>
  <si>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</si>
  <si>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</si>
  <si>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</si>
  <si>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</si>
  <si>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</si>
  <si>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</si>
  <si>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</si>
  <si>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</si>
  <si>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</si>
  <si>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</si>
  <si>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</si>
  <si>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</si>
  <si>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</si>
  <si>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</si>
  <si>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</si>
  <si>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</si>
  <si>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</si>
  <si>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</si>
  <si>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</si>
  <si>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</si>
  <si>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</si>
  <si>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</si>
  <si>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</si>
  <si>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</si>
  <si>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</si>
  <si>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</si>
  <si>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</si>
  <si>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</si>
  <si>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</si>
  <si>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</si>
  <si>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</si>
  <si>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</si>
  <si>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</si>
  <si>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</si>
  <si>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</si>
  <si>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</si>
  <si>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</si>
  <si>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</si>
  <si>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</si>
  <si>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</si>
  <si>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</si>
  <si>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</si>
  <si>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</si>
  <si>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</si>
  <si>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</si>
  <si>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</si>
  <si>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</si>
  <si>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</si>
  <si>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</si>
  <si>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</si>
  <si>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</si>
  <si>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</si>
  <si>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</si>
  <si>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</si>
  <si>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</si>
  <si>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</si>
  <si>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</si>
  <si>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</si>
  <si>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</si>
  <si>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</si>
  <si>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</si>
  <si>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</si>
  <si>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</si>
  <si>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</si>
  <si>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</si>
  <si>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</si>
  <si>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</si>
  <si>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</si>
  <si>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</si>
  <si>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</si>
  <si>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</si>
  <si>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</si>
  <si>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</si>
  <si>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</si>
  <si>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</si>
  <si>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</si>
  <si>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</si>
  <si>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</si>
  <si>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</si>
  <si>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</si>
  <si>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</si>
  <si>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</si>
  <si>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</si>
  <si>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</si>
  <si>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</si>
  <si>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</si>
  <si>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</si>
  <si>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</si>
  <si>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</si>
  <si>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</si>
  <si>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</si>
  <si>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</si>
  <si>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</si>
  <si>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</si>
  <si>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</si>
  <si>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</si>
  <si>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</si>
  <si>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</si>
  <si>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</si>
  <si>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</si>
  <si>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</si>
  <si>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</si>
  <si>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</si>
  <si>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</si>
  <si>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</si>
  <si>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</si>
  <si>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</si>
  <si>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</si>
  <si>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</si>
  <si>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</si>
  <si>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</si>
  <si>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</si>
  <si>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</si>
  <si>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</si>
  <si>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</si>
  <si>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</si>
  <si>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</si>
  <si>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</si>
  <si>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</si>
  <si>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</si>
  <si>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</si>
  <si>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</si>
  <si>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</si>
  <si>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</si>
  <si>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</si>
  <si>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</si>
  <si>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</si>
  <si>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</si>
  <si>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</si>
  <si>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</si>
  <si>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</si>
  <si>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</si>
  <si>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</si>
  <si>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</si>
  <si>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</si>
  <si>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</si>
  <si>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</si>
  <si>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</si>
  <si>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</si>
  <si>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</si>
  <si>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</si>
  <si>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</si>
  <si>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</si>
  <si>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</si>
  <si>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</si>
  <si>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</si>
  <si>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</si>
  <si>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</si>
  <si>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</si>
  <si>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</si>
  <si>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</si>
  <si>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</si>
  <si>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</si>
  <si>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</si>
  <si>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</si>
  <si>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</si>
  <si>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</si>
  <si>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</si>
  <si>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</si>
  <si>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</si>
  <si>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</si>
  <si>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</si>
  <si>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</si>
  <si>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</si>
  <si>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</si>
  <si>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</si>
  <si>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</si>
  <si>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</si>
  <si>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</si>
  <si>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</si>
  <si>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</si>
  <si>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</si>
  <si>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</si>
  <si>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</si>
  <si>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</si>
  <si>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</si>
  <si>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</si>
  <si>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</si>
  <si>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</si>
  <si>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</si>
  <si>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</si>
  <si>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</si>
  <si>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</si>
  <si>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</si>
  <si>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</si>
  <si>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</si>
  <si>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</si>
  <si>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</si>
  <si>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</si>
  <si>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</si>
  <si>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</si>
  <si>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</si>
  <si>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</si>
  <si>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</si>
  <si>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</si>
  <si>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</si>
  <si>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</si>
  <si>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</si>
  <si>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</si>
  <si>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</si>
  <si>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</si>
  <si>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</si>
  <si>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</si>
  <si>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</si>
  <si>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</si>
  <si>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</si>
  <si>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</si>
  <si>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</si>
  <si>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</si>
  <si>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</si>
  <si>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</si>
  <si>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</si>
  <si>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</si>
  <si>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</si>
  <si>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</si>
  <si>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</si>
  <si>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</si>
  <si>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</si>
  <si>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</si>
  <si>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</si>
  <si>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</si>
  <si>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</si>
  <si>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</si>
  <si>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</si>
  <si>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</si>
  <si>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</si>
  <si>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</si>
  <si>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</si>
  <si>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</si>
  <si>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</si>
  <si>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</si>
  <si>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</si>
  <si>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</si>
  <si>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</si>
  <si>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</si>
  <si>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</si>
  <si>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</si>
  <si>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</si>
  <si>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</si>
  <si>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</si>
  <si>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</si>
  <si>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</si>
  <si>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</si>
  <si>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</si>
  <si>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</si>
  <si>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</si>
  <si>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</si>
  <si>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</si>
  <si>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</si>
  <si>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</si>
  <si>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</si>
  <si>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</si>
  <si>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</si>
  <si>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</si>
  <si>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</si>
  <si>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</si>
  <si>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</si>
  <si>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</si>
  <si>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</si>
  <si>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</si>
  <si>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</si>
  <si>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</si>
  <si>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</si>
  <si>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</si>
  <si>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</si>
  <si>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</si>
  <si>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</si>
  <si>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</si>
  <si>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</si>
  <si>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</si>
  <si>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</si>
  <si>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</si>
  <si>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</si>
  <si>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</si>
  <si>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</si>
  <si>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</si>
  <si>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</si>
  <si>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</si>
  <si>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</si>
  <si>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</si>
  <si>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</si>
  <si>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</si>
  <si>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</si>
  <si>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</si>
  <si>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</si>
  <si>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</si>
  <si>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</si>
  <si>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</si>
  <si>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</si>
  <si>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</si>
  <si>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</si>
  <si>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</si>
  <si>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</si>
  <si>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</si>
  <si>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</si>
  <si>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</si>
  <si>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</si>
  <si>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</si>
  <si>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</si>
  <si>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</si>
  <si>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</si>
  <si>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</si>
  <si>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</si>
  <si>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</si>
  <si>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</si>
  <si>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</si>
  <si>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</si>
  <si>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</si>
  <si>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</si>
  <si>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</si>
  <si>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</si>
  <si>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</si>
  <si>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</si>
  <si>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</si>
  <si>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</si>
  <si>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</si>
  <si>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</si>
  <si>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</si>
  <si>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</si>
  <si>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</si>
  <si>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</si>
  <si>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</si>
  <si>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</si>
  <si>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</si>
  <si>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</si>
  <si>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</si>
  <si>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</si>
  <si>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</si>
  <si>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</si>
  <si>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</si>
  <si>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</si>
  <si>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</si>
  <si>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</si>
  <si>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</si>
  <si>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</si>
  <si>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</si>
  <si>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</si>
  <si>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</si>
  <si>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</si>
  <si>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</si>
  <si>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</si>
  <si>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</si>
  <si>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</si>
  <si>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</si>
  <si>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</si>
  <si>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</si>
  <si>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</si>
  <si>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</si>
  <si>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</si>
  <si>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</si>
  <si>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</si>
  <si>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</si>
  <si>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</si>
  <si>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</si>
  <si>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</si>
  <si>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</si>
  <si>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</si>
  <si>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</si>
  <si>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</si>
  <si>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</si>
  <si>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</si>
  <si>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</si>
  <si>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</si>
  <si>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</si>
  <si>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</si>
  <si>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</si>
  <si>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</si>
  <si>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</si>
  <si>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</si>
  <si>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</si>
  <si>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</si>
  <si>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</si>
  <si>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</si>
  <si>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</si>
  <si>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</si>
  <si>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</si>
  <si>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</si>
  <si>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</si>
  <si>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</si>
  <si>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</si>
  <si>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</si>
  <si>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</si>
  <si>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</si>
  <si>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</si>
  <si>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</si>
  <si>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</si>
  <si>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</si>
  <si>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</si>
  <si>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</si>
  <si>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</si>
  <si>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</si>
  <si>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</si>
  <si>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</si>
  <si>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</si>
  <si>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</si>
  <si>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</si>
  <si>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</si>
  <si>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</si>
  <si>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</si>
  <si>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</si>
  <si>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</si>
  <si>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</si>
  <si>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</si>
  <si>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</si>
  <si>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</si>
  <si>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</si>
  <si>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</si>
  <si>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</si>
  <si>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</si>
  <si>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</si>
  <si>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</si>
  <si>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</si>
  <si>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</si>
  <si>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</si>
  <si>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</si>
  <si>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</si>
  <si>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</si>
  <si>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</si>
  <si>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</si>
  <si>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</si>
  <si>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</si>
  <si>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</si>
  <si>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</si>
  <si>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</si>
  <si>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</si>
  <si>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</si>
  <si>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</si>
  <si>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</si>
  <si>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</si>
  <si>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</si>
  <si>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</si>
  <si>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</si>
  <si>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</si>
  <si>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</si>
  <si>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</si>
  <si>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</si>
  <si>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</si>
  <si>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</si>
  <si>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</si>
  <si>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</si>
  <si>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</si>
  <si>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</si>
  <si>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</si>
  <si>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</si>
  <si>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</si>
  <si>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</si>
  <si>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</si>
  <si>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</si>
  <si>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</si>
  <si>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</si>
  <si>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</si>
  <si>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</si>
  <si>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</si>
  <si>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</si>
  <si>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</si>
  <si>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</si>
  <si>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</si>
  <si>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</si>
  <si>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</si>
  <si>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</si>
  <si>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</si>
  <si>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</si>
  <si>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</si>
  <si>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</si>
  <si>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</si>
  <si>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</si>
  <si>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</si>
  <si>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</si>
  <si>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</si>
  <si>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</si>
  <si>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</si>
  <si>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</si>
  <si>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</si>
  <si>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</si>
  <si>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</si>
  <si>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</si>
  <si>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</si>
  <si>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</si>
  <si>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</si>
  <si>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</si>
  <si>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</si>
  <si>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</si>
  <si>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</si>
  <si>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</si>
  <si>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</si>
  <si>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</si>
  <si>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</si>
  <si>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</si>
  <si>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</si>
  <si>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</si>
  <si>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</si>
  <si>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</si>
  <si>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</si>
  <si>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</si>
  <si>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</si>
  <si>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</si>
  <si>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</si>
  <si>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</si>
  <si>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</si>
  <si>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</si>
  <si>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</si>
  <si>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</si>
  <si>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</si>
  <si>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</si>
  <si>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</si>
  <si>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</si>
  <si>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</si>
  <si>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</si>
  <si>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</si>
  <si>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</si>
  <si>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</si>
  <si>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</si>
  <si>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</si>
  <si>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</si>
  <si>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</si>
  <si>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</si>
  <si>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</si>
  <si>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</si>
  <si>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</si>
  <si>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</si>
  <si>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</si>
  <si>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</si>
  <si>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</si>
  <si>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</si>
  <si>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</si>
  <si>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</si>
  <si>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</si>
  <si>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</si>
  <si>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</si>
  <si>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</si>
  <si>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</si>
  <si>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</si>
  <si>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</si>
  <si>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</si>
  <si>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</si>
  <si>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</si>
  <si>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</si>
  <si>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</si>
  <si>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</si>
  <si>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</si>
  <si>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</si>
  <si>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</si>
  <si>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</si>
  <si>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</si>
  <si>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</si>
  <si>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</si>
  <si>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</si>
  <si>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</si>
  <si>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</si>
  <si>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</si>
  <si>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</si>
  <si>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</si>
  <si>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</si>
  <si>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</si>
  <si>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</si>
  <si>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</si>
  <si>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</si>
  <si>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</si>
  <si>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</si>
  <si>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</si>
  <si>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</si>
  <si>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</si>
  <si>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</si>
  <si>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</si>
  <si>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</si>
  <si>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</si>
  <si>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</si>
  <si>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</si>
  <si>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</si>
  <si>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</si>
  <si>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</si>
  <si>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</si>
  <si>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</si>
  <si>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</si>
  <si>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</si>
  <si>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</si>
  <si>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</si>
  <si>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</si>
  <si>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</si>
  <si>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</si>
  <si>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</si>
  <si>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</si>
  <si>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</si>
  <si>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</si>
  <si>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</si>
  <si>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</si>
  <si>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</si>
  <si>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</si>
  <si>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</si>
  <si>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</si>
  <si>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</si>
  <si>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</si>
  <si>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</si>
  <si>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</si>
  <si>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</si>
  <si>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</si>
  <si>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</si>
  <si>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</si>
  <si>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</si>
  <si>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</si>
  <si>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</si>
  <si>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</si>
  <si>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</si>
  <si>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</si>
  <si>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</si>
  <si>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</si>
  <si>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</si>
  <si>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</si>
  <si>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</si>
  <si>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</si>
  <si>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</si>
  <si>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</si>
  <si>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</si>
  <si>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</si>
  <si>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</si>
  <si>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</si>
  <si>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</si>
  <si>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</si>
  <si>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</si>
  <si>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</si>
  <si>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</si>
  <si>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</si>
  <si>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</si>
  <si>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</si>
  <si>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</si>
  <si>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</si>
  <si>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</si>
  <si>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</si>
  <si>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</si>
  <si>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</si>
  <si>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</si>
  <si>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</si>
  <si>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</si>
  <si>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</si>
  <si>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</si>
  <si>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</si>
  <si>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</si>
  <si>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</si>
  <si>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</si>
  <si>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</si>
  <si>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</si>
  <si>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</si>
  <si>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</si>
  <si>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</si>
  <si>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</si>
  <si>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</si>
  <si>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</si>
  <si>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</si>
  <si>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</si>
  <si>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</si>
  <si>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</si>
  <si>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</si>
  <si>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</si>
  <si>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</si>
  <si>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</si>
  <si>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</si>
  <si>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</si>
  <si>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</si>
  <si>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</si>
  <si>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</si>
  <si>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</si>
  <si>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</si>
  <si>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</si>
  <si>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</si>
  <si>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</si>
  <si>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</si>
  <si>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</si>
  <si>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</si>
  <si>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</si>
  <si>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</si>
  <si>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</si>
  <si>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</si>
  <si>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</si>
  <si>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</si>
  <si>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</si>
  <si>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</si>
  <si>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</si>
  <si>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</si>
  <si>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</si>
  <si>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</si>
  <si>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</si>
  <si>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</si>
  <si>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</si>
  <si>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</si>
  <si>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</si>
  <si>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</si>
  <si>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</si>
  <si>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</si>
  <si>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</si>
  <si>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</si>
  <si>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</si>
  <si>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</si>
  <si>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</si>
  <si>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</si>
  <si>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</si>
  <si>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</si>
  <si>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</si>
  <si>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</si>
  <si>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</si>
  <si>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</si>
  <si>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</si>
  <si>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</si>
  <si>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</si>
  <si>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</si>
  <si>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</si>
  <si>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</si>
  <si>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</si>
  <si>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</si>
  <si>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</si>
  <si>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</si>
  <si>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</si>
  <si>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</si>
  <si>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</si>
  <si>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</si>
  <si>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</si>
  <si>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</si>
  <si>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</si>
  <si>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</si>
  <si>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</si>
  <si>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</si>
  <si>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</si>
  <si>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</si>
  <si>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</si>
  <si>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</si>
  <si>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</si>
  <si>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</si>
  <si>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</si>
  <si>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</si>
  <si>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</si>
  <si>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</si>
  <si>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</si>
  <si>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</si>
  <si>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</si>
  <si>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</si>
  <si>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</si>
  <si>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</si>
  <si>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</si>
  <si>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</si>
  <si>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</si>
  <si>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</si>
  <si>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</si>
  <si>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</si>
  <si>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</si>
  <si>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</si>
  <si>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</si>
  <si>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</si>
  <si>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</si>
  <si>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</si>
  <si>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</si>
  <si>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</si>
  <si>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</si>
  <si>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</si>
  <si>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</si>
  <si>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</si>
  <si>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</si>
  <si>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</si>
  <si>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</si>
  <si>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</si>
  <si>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</si>
  <si>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</si>
  <si>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</si>
  <si>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</si>
  <si>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</si>
  <si>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</si>
  <si>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</si>
  <si>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</si>
  <si>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</si>
  <si>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</si>
  <si>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</si>
  <si>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</si>
  <si>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</si>
  <si>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</si>
  <si>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</si>
  <si>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</si>
  <si>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</si>
  <si>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</si>
  <si>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</si>
  <si>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</si>
  <si>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</si>
  <si>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</si>
  <si>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</si>
  <si>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</si>
  <si>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</si>
  <si>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</si>
  <si>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</si>
  <si>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</si>
  <si>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</si>
  <si>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</si>
  <si>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</si>
  <si>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</si>
  <si>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</si>
  <si>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</si>
  <si>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</si>
  <si>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</si>
  <si>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</si>
  <si>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</si>
  <si>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</si>
  <si>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</si>
  <si>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</si>
  <si>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</si>
  <si>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</si>
  <si>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</si>
  <si>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</si>
  <si>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</si>
  <si>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</si>
  <si>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</si>
  <si>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</si>
  <si>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</si>
  <si>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</si>
  <si>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</si>
  <si>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</si>
  <si>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</si>
  <si>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</si>
  <si>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</si>
  <si>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</si>
  <si>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</si>
  <si>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</si>
  <si>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</si>
  <si>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</si>
  <si>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</si>
  <si>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</si>
  <si>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</si>
  <si>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</si>
  <si>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</si>
  <si>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</si>
  <si>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</si>
  <si>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</si>
  <si>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</si>
  <si>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</si>
  <si>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</si>
  <si>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</si>
  <si>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</si>
  <si>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</si>
  <si>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</si>
  <si>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</si>
  <si>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</si>
  <si>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</si>
  <si>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</si>
  <si>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</si>
  <si>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</si>
  <si>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</si>
  <si>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</si>
  <si>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</si>
  <si>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</si>
  <si>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</si>
  <si>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</si>
  <si>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</si>
  <si>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</si>
  <si>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</si>
  <si>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</si>
  <si>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</si>
  <si>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</si>
  <si>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</si>
  <si>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</si>
  <si>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</si>
  <si>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</si>
  <si>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</si>
  <si>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</si>
  <si>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</si>
  <si>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</si>
  <si>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</si>
  <si>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</si>
  <si>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</si>
  <si>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</si>
  <si>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</si>
  <si>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</si>
  <si>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</si>
  <si>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</si>
  <si>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</si>
  <si>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</si>
  <si>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</si>
  <si>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</si>
  <si>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</si>
  <si>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</si>
  <si>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</si>
  <si>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</si>
  <si>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</si>
  <si>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</si>
  <si>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</si>
  <si>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</si>
  <si>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</si>
  <si>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</si>
  <si>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</si>
  <si>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</si>
  <si>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</si>
  <si>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</si>
  <si>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</si>
  <si>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</si>
  <si>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</si>
  <si>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</si>
  <si>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</si>
  <si>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</si>
  <si>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</si>
  <si>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</si>
  <si>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</si>
  <si>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</si>
  <si>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</si>
  <si>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</si>
  <si>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</si>
  <si>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</si>
  <si>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</si>
  <si>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</si>
  <si>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</si>
  <si>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</si>
  <si>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</si>
  <si>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</si>
  <si>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</si>
  <si>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</si>
  <si>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</si>
  <si>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</si>
  <si>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</si>
  <si>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</si>
  <si>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</si>
  <si>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</si>
  <si>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</si>
  <si>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</si>
  <si>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</si>
  <si>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</si>
  <si>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</si>
  <si>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</si>
  <si>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</si>
  <si>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</si>
  <si>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</si>
  <si>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</si>
  <si>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</si>
  <si>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</si>
  <si>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</si>
  <si>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</si>
  <si>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</si>
  <si>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</si>
  <si>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</si>
  <si>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</si>
  <si>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</si>
  <si>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</si>
  <si>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</si>
  <si>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</si>
  <si>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</si>
  <si>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</si>
  <si>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</si>
  <si>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</si>
  <si>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</si>
  <si>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</si>
  <si>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</si>
  <si>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</si>
  <si>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</si>
  <si>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</si>
  <si>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</si>
  <si>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</si>
  <si>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</si>
  <si>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</si>
  <si>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</si>
  <si>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</si>
  <si>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</si>
  <si>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</si>
  <si>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</si>
  <si>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</si>
  <si>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</si>
  <si>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</si>
  <si>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</si>
  <si>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</si>
  <si>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</si>
  <si>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</si>
  <si>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</si>
  <si>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</si>
  <si>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</si>
  <si>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</si>
  <si>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</si>
  <si>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</si>
  <si>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</si>
  <si>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</si>
  <si>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</si>
  <si>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</si>
  <si>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</si>
  <si>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</si>
  <si>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</si>
  <si>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</si>
  <si>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</si>
  <si>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</si>
  <si>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</si>
  <si>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</si>
  <si>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</si>
  <si>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</si>
  <si>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</si>
  <si>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</si>
  <si>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</si>
  <si>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</si>
  <si>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</si>
  <si>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</si>
  <si>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</si>
  <si>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</si>
  <si>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</si>
  <si>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</si>
  <si>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</si>
  <si>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</si>
  <si>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</si>
  <si>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</si>
  <si>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</si>
  <si>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</si>
  <si>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</si>
  <si>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</si>
  <si>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</si>
  <si>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</si>
  <si>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</si>
  <si>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</si>
  <si>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</si>
  <si>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</si>
  <si>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</si>
  <si>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</si>
  <si>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</si>
  <si>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</si>
  <si>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</si>
  <si>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</si>
  <si>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</si>
  <si>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</si>
  <si>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</si>
  <si>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</si>
  <si>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</si>
  <si>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</si>
  <si>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</si>
  <si>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</si>
  <si>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</si>
  <si>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</si>
  <si>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</si>
  <si>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</si>
  <si>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</si>
  <si>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</si>
  <si>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</si>
  <si>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</si>
  <si>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</si>
  <si>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</si>
  <si>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</si>
  <si>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</si>
  <si>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</si>
  <si>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</si>
  <si>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</si>
  <si>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</si>
  <si>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</si>
  <si>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</si>
  <si>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</si>
  <si>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</si>
  <si>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</si>
  <si>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</si>
  <si>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</si>
  <si>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</si>
  <si>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</si>
  <si>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</si>
  <si>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</si>
  <si>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</si>
  <si>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</si>
  <si>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</si>
  <si>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</si>
  <si>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</si>
  <si>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</si>
  <si>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</si>
  <si>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</si>
  <si>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</si>
  <si>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</si>
  <si>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</si>
  <si>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</si>
  <si>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</si>
  <si>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</si>
  <si>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</si>
  <si>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</si>
  <si>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</si>
  <si>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</si>
  <si>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</si>
  <si>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</si>
  <si>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</si>
  <si>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</si>
  <si>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</si>
  <si>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</si>
  <si>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</si>
  <si>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</si>
  <si>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</si>
  <si>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</si>
  <si>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</si>
  <si>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</si>
  <si>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</si>
  <si>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</si>
  <si>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</si>
  <si>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</si>
  <si>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</si>
  <si>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</si>
  <si>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</si>
  <si>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</si>
  <si>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</si>
  <si>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</si>
  <si>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</si>
  <si>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</si>
  <si>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</si>
  <si>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</si>
  <si>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</si>
  <si>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</si>
  <si>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</si>
  <si>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</si>
  <si>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</si>
  <si>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</si>
  <si>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</si>
  <si>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</si>
  <si>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</si>
  <si>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</si>
  <si>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</si>
  <si>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</si>
  <si>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</si>
  <si>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</si>
  <si>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</si>
  <si>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</si>
  <si>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</si>
  <si>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</si>
  <si>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</si>
  <si>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</si>
  <si>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</si>
  <si>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</si>
  <si>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</si>
  <si>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</si>
  <si>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</si>
  <si>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</si>
  <si>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</si>
  <si>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</si>
  <si>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</si>
  <si>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</si>
  <si>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</si>
  <si>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</si>
  <si>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</si>
  <si>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</si>
  <si>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</si>
  <si>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</si>
  <si>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</si>
  <si>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</si>
  <si>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</si>
  <si>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</si>
  <si>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</si>
  <si>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</si>
  <si>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</si>
  <si>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</si>
  <si>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</si>
  <si>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</si>
  <si>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</si>
  <si>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</si>
  <si>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</si>
  <si>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</si>
  <si>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</si>
  <si>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</si>
  <si>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</si>
  <si>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</si>
  <si>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</si>
  <si>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</si>
  <si>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</si>
  <si>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</si>
  <si>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</si>
  <si>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</si>
  <si>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</si>
  <si>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</si>
  <si>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</si>
  <si>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</si>
  <si>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</si>
  <si>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</si>
  <si>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</si>
  <si>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</si>
  <si>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</si>
  <si>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</si>
  <si>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</si>
  <si>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</si>
  <si>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</si>
  <si>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</si>
  <si>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</si>
  <si>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</si>
  <si>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</si>
  <si>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</si>
  <si>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</si>
  <si>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</si>
  <si>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</si>
  <si>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</si>
  <si>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</si>
  <si>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</si>
  <si>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</si>
  <si>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</si>
  <si>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</si>
  <si>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</si>
  <si>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</si>
  <si>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</si>
  <si>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</si>
  <si>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</si>
  <si>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</si>
  <si>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</si>
  <si>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</si>
  <si>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</si>
  <si>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</si>
  <si>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</si>
  <si>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</si>
  <si>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</si>
  <si>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</si>
  <si>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</si>
  <si>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</si>
  <si>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</si>
  <si>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</si>
  <si>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</si>
  <si>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</si>
  <si>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</si>
  <si>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</si>
  <si>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</si>
  <si>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</si>
  <si>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</si>
  <si>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</si>
  <si>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</si>
  <si>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</si>
  <si>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</si>
  <si>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</si>
  <si>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</si>
  <si>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</si>
  <si>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</si>
  <si>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</si>
  <si>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</si>
  <si>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</si>
  <si>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</si>
  <si>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</si>
  <si>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</si>
  <si>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</si>
  <si>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</si>
  <si>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</si>
  <si>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</si>
  <si>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</si>
  <si>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</si>
  <si>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</si>
  <si>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</si>
  <si>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</si>
  <si>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</si>
  <si>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</si>
  <si>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</si>
  <si>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</si>
  <si>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</si>
  <si>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</si>
  <si>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</si>
  <si>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</si>
  <si>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</si>
  <si>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</si>
  <si>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</si>
  <si>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</si>
  <si>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</si>
  <si>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</si>
  <si>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</si>
  <si>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</si>
  <si>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</si>
  <si>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</si>
  <si>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</si>
  <si>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</si>
  <si>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</si>
  <si>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</si>
  <si>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</si>
  <si>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</si>
  <si>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</si>
  <si>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</si>
  <si>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</si>
  <si>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</si>
  <si>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</si>
  <si>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</si>
  <si>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</si>
  <si>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</si>
  <si>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</si>
  <si>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</si>
  <si>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</si>
  <si>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</si>
  <si>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</si>
  <si>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</si>
  <si>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</si>
  <si>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</si>
  <si>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</si>
  <si>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</si>
  <si>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</si>
  <si>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</si>
  <si>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</si>
  <si>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</si>
  <si>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</si>
  <si>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</si>
  <si>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</si>
  <si>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</si>
  <si>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</si>
  <si>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</si>
  <si>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</si>
  <si>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</si>
  <si>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</si>
  <si>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</si>
  <si>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</si>
  <si>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</si>
  <si>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</si>
  <si>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</si>
  <si>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</si>
  <si>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</si>
  <si>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</si>
  <si>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</si>
  <si>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</si>
  <si>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</si>
  <si>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</si>
  <si>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</si>
  <si>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</si>
  <si>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</si>
  <si>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</si>
  <si>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</si>
  <si>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</si>
  <si>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</si>
  <si>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</si>
  <si>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</si>
  <si>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</si>
  <si>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</si>
  <si>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</si>
  <si>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</si>
  <si>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</si>
  <si>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</si>
  <si>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</si>
  <si>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</si>
  <si>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</si>
  <si>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</si>
  <si>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</si>
  <si>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</si>
  <si>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</si>
  <si>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</si>
  <si>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</si>
  <si>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</si>
  <si>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</si>
  <si>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</si>
  <si>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</si>
  <si>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</si>
  <si>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</si>
  <si>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</si>
  <si>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</si>
  <si>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</si>
  <si>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</si>
  <si>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</si>
  <si>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</si>
  <si>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</si>
  <si>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</si>
  <si>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</si>
  <si>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</si>
  <si>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</si>
  <si>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</si>
  <si>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</si>
  <si>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</si>
  <si>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</si>
  <si>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</si>
  <si>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</si>
  <si>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</si>
  <si>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</si>
  <si>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</si>
  <si>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</si>
  <si>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</si>
  <si>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</si>
  <si>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</si>
  <si>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</si>
  <si>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</si>
  <si>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</si>
  <si>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</si>
  <si>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</si>
  <si>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</si>
  <si>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</si>
  <si>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</si>
  <si>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</si>
  <si>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</si>
  <si>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</si>
  <si>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</si>
  <si>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</si>
  <si>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</si>
  <si>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</si>
  <si>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</si>
  <si>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</si>
  <si>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</si>
  <si>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</si>
  <si>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</si>
  <si>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</si>
  <si>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</si>
  <si>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</si>
  <si>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</si>
  <si>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</si>
  <si>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</si>
  <si>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</si>
  <si>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</si>
  <si>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</si>
  <si>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</si>
  <si>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</si>
  <si>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</si>
  <si>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</si>
  <si>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</si>
  <si>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</si>
  <si>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</si>
  <si>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</si>
  <si>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</si>
  <si>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</si>
  <si>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</si>
  <si>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</si>
  <si>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</si>
  <si>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</si>
  <si>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</si>
  <si>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</si>
  <si>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</si>
  <si>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</si>
  <si>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</si>
  <si>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</si>
  <si>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</si>
  <si>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</si>
  <si>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</si>
  <si>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</si>
  <si>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</si>
  <si>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</si>
  <si>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</si>
  <si>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</si>
  <si>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</si>
  <si>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</si>
  <si>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</si>
  <si>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</si>
  <si>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</si>
  <si>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</si>
  <si>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</si>
  <si>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</si>
  <si>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</si>
  <si>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</si>
  <si>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</si>
  <si>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</si>
  <si>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</si>
  <si>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</si>
  <si>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</si>
  <si>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</si>
  <si>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</si>
  <si>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</si>
  <si>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</si>
  <si>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</si>
  <si>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</si>
  <si>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</si>
  <si>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</si>
  <si>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</si>
  <si>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</si>
  <si>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</si>
  <si>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</si>
  <si>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</si>
  <si>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</si>
  <si>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</si>
  <si>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</si>
  <si>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</si>
  <si>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</si>
  <si>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</si>
  <si>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</si>
  <si>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</si>
  <si>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</si>
  <si>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</si>
  <si>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</si>
  <si>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</si>
  <si>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</si>
  <si>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</si>
  <si>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</si>
  <si>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</si>
  <si>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</si>
  <si>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</si>
  <si>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</si>
  <si>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</si>
  <si>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</si>
  <si>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</si>
  <si>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</si>
  <si>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</si>
  <si>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</si>
  <si>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</si>
  <si>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</si>
  <si>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</si>
  <si>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</si>
  <si>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</si>
  <si>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</si>
  <si>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</si>
  <si>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</si>
  <si>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</si>
  <si>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</si>
  <si>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</si>
  <si>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</si>
  <si>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</si>
  <si>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</si>
  <si>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</si>
  <si>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</si>
  <si>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</si>
  <si>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</si>
  <si>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</si>
  <si>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</si>
  <si>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</si>
  <si>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</si>
  <si>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</si>
  <si>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</si>
  <si>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</si>
  <si>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</si>
  <si>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</si>
  <si>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</si>
  <si>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</si>
  <si>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</si>
  <si>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</si>
  <si>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</si>
  <si>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</si>
  <si>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</si>
  <si>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</si>
  <si>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</si>
  <si>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</si>
  <si>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</si>
  <si>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</si>
  <si>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</si>
  <si>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</si>
  <si>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</si>
  <si>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</si>
  <si>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</si>
  <si>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</si>
  <si>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</si>
  <si>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</si>
  <si>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</si>
  <si>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</si>
  <si>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</si>
  <si>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</si>
  <si>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</si>
  <si>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</si>
  <si>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</si>
  <si>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</si>
  <si>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</si>
  <si>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</si>
  <si>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</si>
  <si>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</si>
  <si>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</si>
  <si>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</si>
  <si>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</si>
  <si>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</si>
  <si>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</si>
  <si>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</si>
  <si>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</si>
  <si>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</si>
  <si>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</si>
  <si>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</si>
  <si>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</si>
  <si>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</si>
  <si>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</si>
  <si>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</si>
  <si>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</si>
  <si>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</si>
  <si>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</si>
  <si>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</si>
  <si>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</si>
  <si>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</si>
  <si>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</si>
  <si>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</si>
  <si>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</si>
  <si>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</si>
  <si>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</si>
  <si>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</si>
  <si>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</si>
  <si>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</si>
  <si>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</si>
  <si>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</si>
  <si>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</si>
  <si>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</si>
  <si>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</si>
  <si>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</si>
  <si>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</si>
  <si>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</si>
  <si>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</si>
  <si>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</si>
  <si>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</si>
  <si>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</si>
  <si>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</si>
  <si>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</si>
  <si>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</si>
  <si>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</si>
  <si>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</si>
  <si>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</si>
  <si>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</si>
  <si>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</si>
  <si>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</si>
  <si>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</si>
  <si>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</si>
  <si>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</si>
  <si>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</si>
  <si>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</si>
  <si>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</si>
  <si>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</si>
  <si>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</si>
  <si>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</si>
  <si>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</si>
  <si>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</si>
  <si>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</si>
  <si>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</si>
  <si>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</si>
  <si>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</si>
  <si>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</si>
  <si>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</si>
  <si>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</si>
  <si>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</si>
  <si>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</si>
  <si>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</si>
  <si>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</si>
  <si>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</si>
  <si>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</si>
  <si>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</si>
  <si>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</si>
  <si>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</si>
  <si>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</si>
  <si>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</si>
  <si>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</si>
  <si>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</si>
  <si>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</si>
  <si>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</si>
  <si>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</si>
  <si>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</si>
  <si>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</si>
  <si>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</si>
  <si>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</si>
  <si>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</si>
  <si>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</si>
  <si>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</si>
  <si>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</si>
  <si>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</si>
  <si>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</si>
  <si>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</si>
  <si>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</si>
  <si>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</si>
  <si>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</si>
  <si>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</si>
  <si>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</si>
  <si>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</si>
  <si>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</si>
  <si>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</si>
  <si>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</si>
  <si>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</si>
  <si>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</si>
  <si>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</si>
  <si>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</si>
  <si>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</si>
  <si>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</si>
  <si>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</si>
  <si>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</si>
  <si>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</si>
  <si>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</si>
  <si>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</si>
  <si>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</si>
  <si>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</si>
  <si>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</si>
  <si>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</si>
  <si>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</si>
  <si>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</si>
  <si>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</si>
  <si>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</si>
  <si>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</si>
  <si>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</si>
  <si>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</si>
  <si>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</si>
  <si>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</si>
  <si>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</si>
  <si>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</si>
  <si>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</si>
  <si>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</si>
  <si>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</si>
  <si>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</si>
  <si>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</si>
  <si>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</si>
  <si>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</si>
  <si>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</si>
  <si>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</si>
  <si>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</si>
  <si>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</si>
  <si>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</si>
  <si>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</si>
  <si>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</si>
  <si>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</si>
  <si>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</si>
  <si>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</si>
  <si>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</si>
  <si>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</si>
  <si>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</si>
  <si>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</si>
  <si>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</si>
  <si>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</si>
  <si>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</si>
  <si>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</si>
  <si>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</si>
  <si>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</si>
  <si>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</si>
  <si>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</si>
  <si>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</si>
  <si>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</si>
  <si>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</si>
  <si>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</si>
  <si>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</si>
  <si>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</si>
  <si>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</si>
  <si>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</si>
  <si>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</si>
  <si>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</si>
  <si>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</si>
  <si>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</si>
  <si>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</si>
  <si>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</si>
  <si>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</si>
  <si>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</si>
  <si>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</si>
  <si>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</si>
  <si>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</si>
  <si>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</si>
  <si>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</si>
  <si>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</si>
  <si>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</si>
  <si>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</si>
  <si>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</si>
  <si>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</si>
  <si>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</si>
  <si>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</si>
  <si>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</si>
  <si>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</si>
  <si>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</si>
  <si>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</si>
  <si>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</si>
  <si>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</si>
  <si>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</si>
  <si>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</si>
  <si>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</si>
  <si>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</si>
  <si>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</si>
  <si>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</si>
  <si>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</si>
  <si>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</si>
  <si>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</si>
  <si>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</si>
  <si>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</si>
  <si>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</si>
  <si>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</si>
  <si>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</si>
  <si>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</si>
  <si>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</si>
  <si>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</si>
  <si>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</si>
  <si>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</si>
  <si>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</si>
  <si>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</si>
  <si>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</si>
  <si>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</si>
  <si>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</si>
  <si>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</si>
  <si>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</si>
  <si>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</si>
  <si>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</si>
  <si>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</si>
  <si>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</si>
  <si>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</si>
  <si>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</si>
  <si>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</si>
  <si>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</si>
  <si>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</si>
  <si>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</si>
  <si>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</si>
  <si>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</si>
  <si>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</si>
  <si>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</si>
  <si>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</si>
  <si>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</si>
  <si>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</si>
  <si>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</si>
  <si>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</si>
  <si>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</si>
  <si>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</si>
  <si>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</si>
  <si>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</si>
  <si>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</si>
  <si>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</si>
  <si>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</si>
  <si>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</si>
  <si>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</si>
  <si>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</si>
  <si>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</si>
  <si>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</si>
  <si>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</si>
  <si>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</si>
  <si>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</si>
  <si>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</si>
  <si>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</si>
  <si>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</si>
  <si>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</si>
  <si>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</si>
  <si>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</si>
  <si>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</si>
  <si>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</si>
  <si>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</si>
  <si>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</si>
  <si>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</si>
  <si>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</si>
  <si>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</si>
  <si>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</si>
  <si>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</si>
  <si>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</si>
  <si>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</si>
  <si>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</si>
  <si>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</si>
  <si>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</si>
  <si>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</si>
  <si>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</si>
  <si>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</si>
  <si>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</si>
  <si>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</si>
  <si>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</si>
  <si>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</si>
  <si>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</si>
  <si>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</si>
  <si>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</si>
  <si>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</si>
  <si>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</si>
  <si>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</si>
  <si>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</si>
  <si>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</si>
  <si>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</si>
  <si>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</si>
  <si>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</si>
  <si>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</si>
  <si>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</si>
  <si>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</si>
  <si>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</si>
  <si>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</si>
  <si>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</si>
  <si>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</si>
  <si>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</si>
  <si>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</si>
  <si>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</si>
  <si>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</si>
  <si>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</si>
  <si>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</si>
  <si>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</si>
  <si>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</si>
  <si>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</si>
  <si>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</si>
  <si>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</si>
  <si>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</si>
  <si>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</si>
  <si>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</si>
  <si>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</si>
  <si>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</si>
  <si>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</si>
  <si>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</si>
  <si>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</si>
  <si>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</si>
  <si>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</si>
  <si>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</si>
  <si>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</si>
  <si>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</si>
  <si>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</si>
  <si>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</si>
  <si>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</si>
  <si>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</si>
  <si>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</si>
  <si>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</si>
  <si>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</si>
  <si>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</si>
  <si>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</si>
  <si>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</si>
  <si>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</si>
  <si>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</si>
  <si>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</si>
  <si>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</si>
  <si>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</si>
  <si>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</si>
  <si>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</si>
  <si>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</si>
  <si>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</si>
  <si>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</si>
  <si>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</si>
  <si>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</si>
  <si>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</si>
  <si>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</si>
  <si>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</si>
  <si>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</si>
  <si>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</si>
  <si>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</si>
  <si>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</si>
  <si>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</si>
  <si>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</si>
  <si>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</si>
  <si>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</si>
  <si>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</si>
  <si>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</si>
  <si>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</si>
  <si>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</si>
  <si>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</si>
  <si>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</si>
  <si>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</si>
  <si>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</si>
  <si>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</si>
  <si>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</si>
  <si>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</si>
  <si>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</si>
  <si>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</si>
  <si>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</si>
  <si>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</si>
  <si>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</si>
  <si>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</si>
  <si>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</si>
  <si>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</si>
  <si>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</si>
  <si>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</si>
  <si>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</si>
  <si>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</si>
  <si>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</si>
  <si>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</si>
  <si>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</si>
  <si>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</si>
  <si>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</si>
  <si>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</si>
  <si>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</si>
  <si>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</si>
  <si>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</si>
  <si>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</si>
  <si>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</si>
  <si>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</si>
  <si>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</si>
  <si>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</si>
  <si>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</si>
  <si>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</si>
  <si>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</si>
  <si>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</si>
  <si>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</si>
  <si>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</si>
  <si>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</si>
  <si>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</si>
  <si>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</si>
  <si>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</si>
  <si>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</si>
  <si>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</si>
  <si>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</si>
  <si>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</si>
  <si>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</si>
  <si>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</si>
  <si>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</si>
  <si>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</si>
  <si>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</si>
  <si>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</si>
  <si>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</si>
  <si>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</si>
  <si>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</si>
  <si>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</si>
  <si>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</si>
  <si>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</si>
  <si>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</si>
  <si>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</si>
  <si>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</si>
  <si>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</si>
  <si>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</si>
  <si>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</si>
  <si>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</si>
  <si>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</si>
  <si>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</si>
  <si>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</si>
  <si>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</si>
  <si>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</si>
  <si>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</si>
  <si>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</si>
  <si>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</si>
  <si>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</si>
  <si>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</si>
  <si>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</si>
  <si>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</si>
  <si>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</si>
  <si>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</si>
  <si>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</si>
  <si>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</si>
  <si>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</si>
  <si>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</si>
  <si>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</si>
  <si>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</si>
  <si>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</si>
  <si>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</si>
  <si>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</si>
  <si>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</si>
  <si>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</si>
  <si>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</si>
  <si>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</si>
  <si>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</si>
  <si>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</si>
  <si>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</si>
  <si>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</si>
  <si>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</si>
  <si>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</si>
  <si>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</si>
  <si>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</si>
  <si>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</si>
  <si>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</si>
  <si>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</si>
  <si>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</si>
  <si>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</si>
  <si>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</si>
  <si>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</si>
  <si>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</si>
  <si>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</si>
  <si>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</si>
  <si>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</si>
  <si>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</si>
  <si>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</si>
  <si>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</si>
  <si>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</si>
  <si>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</si>
  <si>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</si>
  <si>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</si>
  <si>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</si>
  <si>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</si>
  <si>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</si>
  <si>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</si>
  <si>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</si>
  <si>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</si>
  <si>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</si>
  <si>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</si>
  <si>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</si>
  <si>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</si>
  <si>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</si>
  <si>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</si>
  <si>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</si>
  <si>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</si>
  <si>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</si>
  <si>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</si>
  <si>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</si>
  <si>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</si>
  <si>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</si>
  <si>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</si>
  <si>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</si>
  <si>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</si>
  <si>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</si>
  <si>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</si>
  <si>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</si>
  <si>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</si>
  <si>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</si>
  <si>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</si>
  <si>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</si>
  <si>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</si>
  <si>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</si>
  <si>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</si>
  <si>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</si>
  <si>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</si>
  <si>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</si>
  <si>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</si>
  <si>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</si>
  <si>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</si>
  <si>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</si>
  <si>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</si>
  <si>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</si>
  <si>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</si>
  <si>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</si>
  <si>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</si>
  <si>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</si>
  <si>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</si>
  <si>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</si>
  <si>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</si>
  <si>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</si>
  <si>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</si>
  <si>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</si>
  <si>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</si>
  <si>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</si>
  <si>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</si>
  <si>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</si>
  <si>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</si>
  <si>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</si>
  <si>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</si>
  <si>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</si>
  <si>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</si>
  <si>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</si>
  <si>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</si>
  <si>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</si>
  <si>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</si>
  <si>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</si>
  <si>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</si>
  <si>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</si>
  <si>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</si>
  <si>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</si>
  <si>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</si>
  <si>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</si>
  <si>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</si>
  <si>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</si>
  <si>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</si>
  <si>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</si>
  <si>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</si>
  <si>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</si>
  <si>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</si>
  <si>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</si>
  <si>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</si>
  <si>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</si>
  <si>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</si>
  <si>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</si>
  <si>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</si>
  <si>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</si>
  <si>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</si>
  <si>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</si>
  <si>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</si>
  <si>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</si>
  <si>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</si>
  <si>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</si>
  <si>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</si>
  <si>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</si>
  <si>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</si>
  <si>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</si>
  <si>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</si>
  <si>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</si>
  <si>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</si>
  <si>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</si>
  <si>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</si>
  <si>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</si>
  <si>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</si>
  <si>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</si>
  <si>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</si>
  <si>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</si>
  <si>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</si>
  <si>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</si>
  <si>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</si>
  <si>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</si>
  <si>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</si>
  <si>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</si>
  <si>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</si>
  <si>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</si>
  <si>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</si>
  <si>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</si>
  <si>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</si>
  <si>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</si>
  <si>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</si>
  <si>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</si>
  <si>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</si>
  <si>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</si>
  <si>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</si>
  <si>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</si>
  <si>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</si>
  <si>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</si>
  <si>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</si>
  <si>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</si>
  <si>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</si>
  <si>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</si>
  <si>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</si>
  <si>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</si>
  <si>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</si>
  <si>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</si>
  <si>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</si>
  <si>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</si>
  <si>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</si>
  <si>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</si>
  <si>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</si>
  <si>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</si>
  <si>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</si>
  <si>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</si>
  <si>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</si>
  <si>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</si>
  <si>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</si>
  <si>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</si>
  <si>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</si>
  <si>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</si>
  <si>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</si>
  <si>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</si>
  <si>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</si>
  <si>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</si>
  <si>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</si>
  <si>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</si>
  <si>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</si>
  <si>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</si>
  <si>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</si>
  <si>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</si>
  <si>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</si>
  <si>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</si>
  <si>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</si>
  <si>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</si>
  <si>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</si>
  <si>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</si>
  <si>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</si>
  <si>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</si>
  <si>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</si>
  <si>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</si>
  <si>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</si>
  <si>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</si>
  <si>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</si>
  <si>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</si>
  <si>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</si>
  <si>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</si>
  <si>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</si>
  <si>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</si>
  <si>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</si>
  <si>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</si>
  <si>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</si>
  <si>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</si>
  <si>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</si>
  <si>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</si>
  <si>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</si>
  <si>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</si>
  <si>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</si>
  <si>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</si>
  <si>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</si>
  <si>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</si>
  <si>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</si>
  <si>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</si>
  <si>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</si>
  <si>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</si>
  <si>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</si>
  <si>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</si>
  <si>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</si>
  <si>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</si>
  <si>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</si>
  <si>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</si>
  <si>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</si>
  <si>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</si>
  <si>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</si>
  <si>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</si>
  <si>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</si>
  <si>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</si>
  <si>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</si>
  <si>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</si>
  <si>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</si>
  <si>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</si>
  <si>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</si>
  <si>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</si>
  <si>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</si>
  <si>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</si>
  <si>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</si>
  <si>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</si>
  <si>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</si>
  <si>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</si>
  <si>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</si>
  <si>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</si>
  <si>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</si>
  <si>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</si>
  <si>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</si>
  <si>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</si>
  <si>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</si>
  <si>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</si>
  <si>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</si>
  <si>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</si>
  <si>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</si>
  <si>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</si>
  <si>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</si>
  <si>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</si>
  <si>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</si>
  <si>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</si>
  <si>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</si>
  <si>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</si>
  <si>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</si>
  <si>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</si>
  <si>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</si>
  <si>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</si>
  <si>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</si>
  <si>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</si>
  <si>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</si>
  <si>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</si>
  <si>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</si>
  <si>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</si>
  <si>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</si>
  <si>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</si>
  <si>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</si>
  <si>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</si>
  <si>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</si>
  <si>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</si>
  <si>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</si>
  <si>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</si>
  <si>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</si>
  <si>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</si>
  <si>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</si>
  <si>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</si>
  <si>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</si>
  <si>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</si>
  <si>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</si>
  <si>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</si>
  <si>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</si>
  <si>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</si>
  <si>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</si>
  <si>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</si>
  <si>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</si>
  <si>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</si>
  <si>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</si>
  <si>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</si>
  <si>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</si>
  <si>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</si>
  <si>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</si>
  <si>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</si>
  <si>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</si>
  <si>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</si>
  <si>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</si>
  <si>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</si>
  <si>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</si>
  <si>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</si>
  <si>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</si>
  <si>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</si>
  <si>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</si>
  <si>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</si>
  <si>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</si>
  <si>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</si>
  <si>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</si>
  <si>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</si>
  <si>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</si>
  <si>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</si>
  <si>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</si>
  <si>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</si>
  <si>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</si>
  <si>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</si>
  <si>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</si>
  <si>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</si>
  <si>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</si>
  <si>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</si>
  <si>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</si>
  <si>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</si>
  <si>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</si>
  <si>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</si>
  <si>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</si>
  <si>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</si>
  <si>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</si>
  <si>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</si>
  <si>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</si>
  <si>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</si>
  <si>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</si>
  <si>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</si>
  <si>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</si>
  <si>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</si>
  <si>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</si>
  <si>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</si>
  <si>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</si>
  <si>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</si>
  <si>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</si>
  <si>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</si>
  <si>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</si>
  <si>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</si>
  <si>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</si>
  <si>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</si>
  <si>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</si>
  <si>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</si>
  <si>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</si>
  <si>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</si>
  <si>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</si>
  <si>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</si>
  <si>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</si>
  <si>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</si>
  <si>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</si>
  <si>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</si>
  <si>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</si>
  <si>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</si>
  <si>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</si>
  <si>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</si>
  <si>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</si>
  <si>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</si>
  <si>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</si>
  <si>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</si>
  <si>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</si>
  <si>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</si>
  <si>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</si>
  <si>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</si>
  <si>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</si>
  <si>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</si>
  <si>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</si>
  <si>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</si>
  <si>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</si>
  <si>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</si>
  <si>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</si>
  <si>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</si>
  <si>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</si>
  <si>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</si>
  <si>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</si>
  <si>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</si>
  <si>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</si>
  <si>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</si>
  <si>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</si>
  <si>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</si>
  <si>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</si>
  <si>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</si>
  <si>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</si>
  <si>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</si>
  <si>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</si>
  <si>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</si>
  <si>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</si>
  <si>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</si>
  <si>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</si>
  <si>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</si>
  <si>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</si>
  <si>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</si>
  <si>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</si>
  <si>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</si>
  <si>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</si>
  <si>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</si>
  <si>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</si>
  <si>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</si>
  <si>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</si>
  <si>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</si>
  <si>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</si>
  <si>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</si>
  <si>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</si>
  <si>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</si>
  <si>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</si>
  <si>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</si>
  <si>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</si>
  <si>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</si>
  <si>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</si>
  <si>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</si>
  <si>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</si>
  <si>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</si>
  <si>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</si>
  <si>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</si>
  <si>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</si>
  <si>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</si>
  <si>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</si>
  <si>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</si>
  <si>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</si>
  <si>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</si>
  <si>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</si>
  <si>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</si>
  <si>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</si>
  <si>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</si>
  <si>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</si>
  <si>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</si>
  <si>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</si>
  <si>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</si>
  <si>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</si>
  <si>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</si>
  <si>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</si>
  <si>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</si>
  <si>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</si>
  <si>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</si>
  <si>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</si>
  <si>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</si>
  <si>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</si>
  <si>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</si>
  <si>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</si>
  <si>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</si>
  <si>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</si>
  <si>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</si>
  <si>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</si>
  <si>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</si>
  <si>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</si>
  <si>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</si>
  <si>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</si>
  <si>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</si>
  <si>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</si>
  <si>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</si>
  <si>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</si>
  <si>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</si>
  <si>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</si>
  <si>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</si>
  <si>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</si>
  <si>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</si>
  <si>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</si>
  <si>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</si>
  <si>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</si>
  <si>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</si>
  <si>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</si>
  <si>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</si>
  <si>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</si>
  <si>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</si>
  <si>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</si>
  <si>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</si>
  <si>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</si>
  <si>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</si>
  <si>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</si>
  <si>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</si>
  <si>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</si>
  <si>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</si>
  <si>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</si>
  <si>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</si>
  <si>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</si>
  <si>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</si>
  <si>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</si>
  <si>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</si>
  <si>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</si>
  <si>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</si>
  <si>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</si>
  <si>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</si>
  <si>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</si>
  <si>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</si>
  <si>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</si>
  <si>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</si>
  <si>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</si>
  <si>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</si>
  <si>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</si>
  <si>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</si>
  <si>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</si>
  <si>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</si>
  <si>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</si>
  <si>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</si>
  <si>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</si>
  <si>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</si>
  <si>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</si>
  <si>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</si>
  <si>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</si>
  <si>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</si>
  <si>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</si>
  <si>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</si>
  <si>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</si>
  <si>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</si>
  <si>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</si>
  <si>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</si>
  <si>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</si>
  <si>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</si>
  <si>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</si>
  <si>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</si>
  <si>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</si>
  <si>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</si>
  <si>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</si>
  <si>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</si>
  <si>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</si>
  <si>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</si>
  <si>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</si>
  <si>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</si>
  <si>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</si>
  <si>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</si>
  <si>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</si>
  <si>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</si>
  <si>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</si>
  <si>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</si>
  <si>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</si>
  <si>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</si>
  <si>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</si>
  <si>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</si>
  <si>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</si>
  <si>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</si>
  <si>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</si>
  <si>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</si>
  <si>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</si>
  <si>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</si>
  <si>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</si>
  <si>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</si>
  <si>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</si>
  <si>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</si>
  <si>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</si>
  <si>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</si>
  <si>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</si>
  <si>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</si>
  <si>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</si>
  <si>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</si>
  <si>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</si>
  <si>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</si>
  <si>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</si>
  <si>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</si>
  <si>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</si>
  <si>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</si>
  <si>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</si>
  <si>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</si>
  <si>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</si>
  <si>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</si>
  <si>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</si>
  <si>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</si>
  <si>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</si>
  <si>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</si>
  <si>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</si>
  <si>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</si>
  <si>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</si>
  <si>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</si>
  <si>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</si>
  <si>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</si>
  <si>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</si>
  <si>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</si>
  <si>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</si>
  <si>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</si>
  <si>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</si>
  <si>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</si>
  <si>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</si>
  <si>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</si>
  <si>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</si>
  <si>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</si>
  <si>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</si>
  <si>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</si>
  <si>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</si>
  <si>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</si>
  <si>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</si>
  <si>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</si>
  <si>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</si>
  <si>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</si>
  <si>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</si>
  <si>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</si>
  <si>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</si>
  <si>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</si>
  <si>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</si>
  <si>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</si>
  <si>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</si>
  <si>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</si>
  <si>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</si>
  <si>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</si>
  <si>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</si>
  <si>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</si>
  <si>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</si>
  <si>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</si>
  <si>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</si>
  <si>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</si>
  <si>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</si>
  <si>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</si>
  <si>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</si>
  <si>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</si>
  <si>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</si>
  <si>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</si>
  <si>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</si>
  <si>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</si>
  <si>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</si>
  <si>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</si>
  <si>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</si>
  <si>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</si>
  <si>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</si>
  <si>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</si>
  <si>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</si>
  <si>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</si>
  <si>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</si>
  <si>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</si>
  <si>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</si>
  <si>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</si>
  <si>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</si>
  <si>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</si>
  <si>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</si>
  <si>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</si>
  <si>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</si>
  <si>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</si>
  <si>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</si>
  <si>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</si>
  <si>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</si>
  <si>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</si>
  <si>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</si>
  <si>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</si>
  <si>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</si>
  <si>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</si>
  <si>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</si>
  <si>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</si>
  <si>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</si>
  <si>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</si>
  <si>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</si>
  <si>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</si>
  <si>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</si>
  <si>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</si>
  <si>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</si>
  <si>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</si>
  <si>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</si>
  <si>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</si>
  <si>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</si>
  <si>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</si>
  <si>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</si>
  <si>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</si>
  <si>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</si>
  <si>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</si>
  <si>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</si>
  <si>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</si>
  <si>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</si>
  <si>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</si>
  <si>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</si>
  <si>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</si>
  <si>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</si>
  <si>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</si>
  <si>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</si>
  <si>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</si>
  <si>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</si>
  <si>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</si>
  <si>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</si>
  <si>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</si>
  <si>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</si>
  <si>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</si>
  <si>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</si>
  <si>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</si>
  <si>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</si>
  <si>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</si>
  <si>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</si>
  <si>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</si>
  <si>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</si>
  <si>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</si>
  <si>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</si>
  <si>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</si>
  <si>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</si>
  <si>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</si>
  <si>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</si>
  <si>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</si>
  <si>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</si>
  <si>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</si>
  <si>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</si>
  <si>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</si>
  <si>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</si>
  <si>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</si>
  <si>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</si>
  <si>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</si>
  <si>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</si>
  <si>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</si>
  <si>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</si>
  <si>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</si>
  <si>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</si>
  <si>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</si>
  <si>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</si>
  <si>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</si>
  <si>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</si>
  <si>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</si>
  <si>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</si>
  <si>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</si>
  <si>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</si>
  <si>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</si>
  <si>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</si>
  <si>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</si>
  <si>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</si>
  <si>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</si>
  <si>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</si>
  <si>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</si>
  <si>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</si>
  <si>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</si>
  <si>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</si>
  <si>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</si>
  <si>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</si>
  <si>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</si>
  <si>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</si>
  <si>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</si>
  <si>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</si>
  <si>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</si>
  <si>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</si>
  <si>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</si>
  <si>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</si>
  <si>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</si>
  <si>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</si>
  <si>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</si>
  <si>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</si>
  <si>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</si>
  <si>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</si>
  <si>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</si>
  <si>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</si>
  <si>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</si>
  <si>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</si>
  <si>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</si>
  <si>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</si>
  <si>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</si>
  <si>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</si>
  <si>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</si>
  <si>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</si>
  <si>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</si>
  <si>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</si>
  <si>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</si>
  <si>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</si>
  <si>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</si>
  <si>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</si>
  <si>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</si>
  <si>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</si>
  <si>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</si>
  <si>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</si>
  <si>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</si>
  <si>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</si>
  <si>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</si>
  <si>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</si>
  <si>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</si>
  <si>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</si>
  <si>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</si>
  <si>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</si>
  <si>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</si>
  <si>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</si>
  <si>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</si>
  <si>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</si>
  <si>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</si>
  <si>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</si>
  <si>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</si>
  <si>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</si>
  <si>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</si>
  <si>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</si>
  <si>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</si>
  <si>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</si>
  <si>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</si>
  <si>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</si>
  <si>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</si>
  <si>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</si>
  <si>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</si>
  <si>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</si>
  <si>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</si>
  <si>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</si>
  <si>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</si>
  <si>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</si>
  <si>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</si>
  <si>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</si>
  <si>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</si>
  <si>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</si>
  <si>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</si>
  <si>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</si>
  <si>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</si>
  <si>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</si>
  <si>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</si>
  <si>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</si>
  <si>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</si>
  <si>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</si>
  <si>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</si>
  <si>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</si>
  <si>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</si>
  <si>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</si>
  <si>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</si>
  <si>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</si>
  <si>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</si>
  <si>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</si>
  <si>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</si>
  <si>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</si>
  <si>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</si>
  <si>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</si>
  <si>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</si>
  <si>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</si>
  <si>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</si>
  <si>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</si>
  <si>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</si>
  <si>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</si>
  <si>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</si>
  <si>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</si>
  <si>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</si>
  <si>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</si>
  <si>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</si>
  <si>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</si>
  <si>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</si>
  <si>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</si>
  <si>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</si>
  <si>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</si>
  <si>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</si>
  <si>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</si>
  <si>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</si>
  <si>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</si>
  <si>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</si>
  <si>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</si>
  <si>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</si>
  <si>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</si>
  <si>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</si>
  <si>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</si>
  <si>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</si>
  <si>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</si>
  <si>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</si>
  <si>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</si>
  <si>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</si>
  <si>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</si>
  <si>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</si>
  <si>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</si>
  <si>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</si>
  <si>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</si>
  <si>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</si>
  <si>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</si>
  <si>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</si>
  <si>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</si>
  <si>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</si>
  <si>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</si>
  <si>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</si>
  <si>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</si>
  <si>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</si>
  <si>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</si>
  <si>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</si>
  <si>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</si>
  <si>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</si>
  <si>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</si>
  <si>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</si>
  <si>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</si>
  <si>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</si>
  <si>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</si>
  <si>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</si>
  <si>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</si>
  <si>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</si>
  <si>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</si>
  <si>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</si>
  <si>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</si>
  <si>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</si>
  <si>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</si>
  <si>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</si>
  <si>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</si>
  <si>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</si>
  <si>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</si>
  <si>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</si>
  <si>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</si>
  <si>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</si>
  <si>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</si>
  <si>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</si>
  <si>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</si>
  <si>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</si>
  <si>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</si>
  <si>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</si>
  <si>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</si>
  <si>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</si>
  <si>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</si>
  <si>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</si>
  <si>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</si>
  <si>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</si>
  <si>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</si>
  <si>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</si>
  <si>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</si>
  <si>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</si>
  <si>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</si>
  <si>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</si>
  <si>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</si>
  <si>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</si>
  <si>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</si>
  <si>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</si>
  <si>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</si>
  <si>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</si>
  <si>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</si>
  <si>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</si>
  <si>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</si>
  <si>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</si>
  <si>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</si>
  <si>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</si>
  <si>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</si>
  <si>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</si>
  <si>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</si>
  <si>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</si>
  <si>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</si>
  <si>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</si>
  <si>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</si>
  <si>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</si>
  <si>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</si>
  <si>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</si>
  <si>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</si>
  <si>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</si>
  <si>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</si>
  <si>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</si>
  <si>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</si>
  <si>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</si>
  <si>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</si>
  <si>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</si>
  <si>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</si>
  <si>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</si>
  <si>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</si>
  <si>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</si>
  <si>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</si>
  <si>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</si>
  <si>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</si>
  <si>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</si>
  <si>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</si>
  <si>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</si>
  <si>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</si>
  <si>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</si>
  <si>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</si>
  <si>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</si>
  <si>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</si>
  <si>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</si>
  <si>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</si>
  <si>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</si>
  <si>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</si>
  <si>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</si>
  <si>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</si>
  <si>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</si>
  <si>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</si>
  <si>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</si>
  <si>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</si>
  <si>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</si>
  <si>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</si>
  <si>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</si>
  <si>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</si>
  <si>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</si>
  <si>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</si>
  <si>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</si>
  <si>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</si>
  <si>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</si>
  <si>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</si>
  <si>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</si>
  <si>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</si>
  <si>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</si>
  <si>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</si>
  <si>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</si>
  <si>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</si>
  <si>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</si>
  <si>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</si>
  <si>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</si>
  <si>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</si>
  <si>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</si>
  <si>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</si>
  <si>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</si>
  <si>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</si>
  <si>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</si>
  <si>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</si>
  <si>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</si>
  <si>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</si>
  <si>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</si>
  <si>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</si>
  <si>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</si>
  <si>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</si>
  <si>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</si>
  <si>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</si>
  <si>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</si>
  <si>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</si>
  <si>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</si>
  <si>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</si>
  <si>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</si>
  <si>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</si>
  <si>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</si>
  <si>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</si>
  <si>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</si>
  <si>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</si>
  <si>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</si>
  <si>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</si>
  <si>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</si>
  <si>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</si>
  <si>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</si>
  <si>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</si>
  <si>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</si>
  <si>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</si>
  <si>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</si>
  <si>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</si>
  <si>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</si>
  <si>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</si>
  <si>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</si>
  <si>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</si>
  <si>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</si>
  <si>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</si>
  <si>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</si>
  <si>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</si>
  <si>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</si>
  <si>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</si>
  <si>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</si>
  <si>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</si>
  <si>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</si>
  <si>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</si>
  <si>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</si>
  <si>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</si>
  <si>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</si>
  <si>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</si>
  <si>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</si>
  <si>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</si>
  <si>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</si>
  <si>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</si>
  <si>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</si>
  <si>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</si>
  <si>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</si>
  <si>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</si>
  <si>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</si>
  <si>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</si>
  <si>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</si>
  <si>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</si>
  <si>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</si>
  <si>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</si>
  <si>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</si>
  <si>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</si>
  <si>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</si>
  <si>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</si>
  <si>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</si>
  <si>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</si>
  <si>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</si>
  <si>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</si>
  <si>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</si>
  <si>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</si>
  <si>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</si>
  <si>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</si>
  <si>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</si>
  <si>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</si>
  <si>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</si>
  <si>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</si>
  <si>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</si>
  <si>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</si>
  <si>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</si>
  <si>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</si>
  <si>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</si>
  <si>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</si>
  <si>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</si>
  <si>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</si>
  <si>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</si>
  <si>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</si>
  <si>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</si>
  <si>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</si>
  <si>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</si>
  <si>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</si>
  <si>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</si>
  <si>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</si>
  <si>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</si>
  <si>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</si>
  <si>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</si>
  <si>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</si>
  <si>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</si>
  <si>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</si>
  <si>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</si>
  <si>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</si>
  <si>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</si>
  <si>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</si>
  <si>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</si>
  <si>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</si>
  <si>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</si>
  <si>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</si>
  <si>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</si>
  <si>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</si>
  <si>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</si>
  <si>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</si>
  <si>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</si>
  <si>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</si>
  <si>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</si>
  <si>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</si>
  <si>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</si>
  <si>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</si>
  <si>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</si>
  <si>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</si>
  <si>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</si>
  <si>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</si>
  <si>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</si>
  <si>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</si>
  <si>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</si>
  <si>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</si>
  <si>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</si>
  <si>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</si>
  <si>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</si>
  <si>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</si>
  <si>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</si>
  <si>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</si>
  <si>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</si>
  <si>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</si>
  <si>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</si>
  <si>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</si>
  <si>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</si>
  <si>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</si>
  <si>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</si>
  <si>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</si>
  <si>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</si>
  <si>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</si>
  <si>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</si>
  <si>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</si>
  <si>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</si>
  <si>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</si>
  <si>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</si>
  <si>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</si>
  <si>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</si>
  <si>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</si>
  <si>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</si>
  <si>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</si>
  <si>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</si>
  <si>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</si>
  <si>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</si>
  <si>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</si>
  <si>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</si>
  <si>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</si>
  <si>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</si>
  <si>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</si>
  <si>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</si>
  <si>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</si>
  <si>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</si>
  <si>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</si>
  <si>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</si>
  <si>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</si>
  <si>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</si>
  <si>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</si>
  <si>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</si>
  <si>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</si>
  <si>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</si>
  <si>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</si>
  <si>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</si>
  <si>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</si>
  <si>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</si>
  <si>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</si>
  <si>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</si>
  <si>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</si>
  <si>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</si>
  <si>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</si>
  <si>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</si>
  <si>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</si>
  <si>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</si>
  <si>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</si>
  <si>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</si>
  <si>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</si>
  <si>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</si>
  <si>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</si>
  <si>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</si>
  <si>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</si>
  <si>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</si>
  <si>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</si>
  <si>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</si>
  <si>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</si>
  <si>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</si>
  <si>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</si>
  <si>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</si>
  <si>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</si>
  <si>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</si>
  <si>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</si>
  <si>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</si>
  <si>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</si>
  <si>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</si>
  <si>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</si>
  <si>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</si>
  <si>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</si>
  <si>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</si>
  <si>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</si>
  <si>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</si>
  <si>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</si>
  <si>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</si>
  <si>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</si>
  <si>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</si>
  <si>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</si>
  <si>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</si>
  <si>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</si>
  <si>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</si>
  <si>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</si>
  <si>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</si>
  <si>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</si>
  <si>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</si>
  <si>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</si>
  <si>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</si>
  <si>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</si>
  <si>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</si>
  <si>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</si>
  <si>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</si>
  <si>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</si>
  <si>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</si>
  <si>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</si>
  <si>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</si>
  <si>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</si>
  <si>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</si>
  <si>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</si>
  <si>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</si>
  <si>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</si>
  <si>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</si>
  <si>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</si>
  <si>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</si>
  <si>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</si>
  <si>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</si>
  <si>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</si>
  <si>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</si>
  <si>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</si>
  <si>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</si>
  <si>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</si>
  <si>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</si>
  <si>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</si>
  <si>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</si>
  <si>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</si>
  <si>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</si>
  <si>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</si>
  <si>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</si>
  <si>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</si>
  <si>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</si>
  <si>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</si>
  <si>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</si>
  <si>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</si>
  <si>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</si>
  <si>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</si>
  <si>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</si>
  <si>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</si>
  <si>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</si>
  <si>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</si>
  <si>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</si>
  <si>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</si>
  <si>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</si>
  <si>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</si>
  <si>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</si>
  <si>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</si>
  <si>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</si>
  <si>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</si>
  <si>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</si>
  <si>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</si>
  <si>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</si>
  <si>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</si>
  <si>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</si>
  <si>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</si>
  <si>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</si>
  <si>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</si>
  <si>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</si>
  <si>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</si>
  <si>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</si>
  <si>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</si>
  <si>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</si>
  <si>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</si>
  <si>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</si>
  <si>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</si>
  <si>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</si>
  <si>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</si>
  <si>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</si>
  <si>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</si>
  <si>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</si>
  <si>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</si>
  <si>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</si>
  <si>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</si>
  <si>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</si>
  <si>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</si>
  <si>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</si>
  <si>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</si>
  <si>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</si>
  <si>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</si>
  <si>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</si>
  <si>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</si>
  <si>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</si>
  <si>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</si>
  <si>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</si>
  <si>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</si>
  <si>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</si>
  <si>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</si>
  <si>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</si>
  <si>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</si>
  <si>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</si>
  <si>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</si>
  <si>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</si>
  <si>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</si>
  <si>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</si>
  <si>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</si>
  <si>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</si>
  <si>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</si>
  <si>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</si>
  <si>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</si>
  <si>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</si>
  <si>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</si>
  <si>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</si>
  <si>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</si>
  <si>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</si>
  <si>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</si>
  <si>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</si>
  <si>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</si>
  <si>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</si>
  <si>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</si>
  <si>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</si>
  <si>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</si>
  <si>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</si>
  <si>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</si>
  <si>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</si>
  <si>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</si>
  <si>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</si>
  <si>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</si>
  <si>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</si>
  <si>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</si>
  <si>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</si>
  <si>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</si>
  <si>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</si>
  <si>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</si>
  <si>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</si>
  <si>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</si>
  <si>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</si>
  <si>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</si>
  <si>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</si>
  <si>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</si>
  <si>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</si>
  <si>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</si>
  <si>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</si>
  <si>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</si>
  <si>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</si>
  <si>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</si>
  <si>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</si>
  <si>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</si>
  <si>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</si>
  <si>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</si>
  <si>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</si>
  <si>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</si>
  <si>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</si>
  <si>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</si>
  <si>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</si>
  <si>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</si>
  <si>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</si>
  <si>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</si>
  <si>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</si>
  <si>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</si>
  <si>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</si>
  <si>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</si>
  <si>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</si>
  <si>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</si>
  <si>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</si>
  <si>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</si>
  <si>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</si>
  <si>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</si>
  <si>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</si>
  <si>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</si>
  <si>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</si>
  <si>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</si>
  <si>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</si>
  <si>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</si>
  <si>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</si>
  <si>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</si>
  <si>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</si>
  <si>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</si>
  <si>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</si>
  <si>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</si>
  <si>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</si>
  <si>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</si>
  <si>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</si>
  <si>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</si>
  <si>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</si>
  <si>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</si>
  <si>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</si>
  <si>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</si>
  <si>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</si>
  <si>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</si>
  <si>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</si>
  <si>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</si>
  <si>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</si>
  <si>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</si>
  <si>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</si>
  <si>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</si>
  <si>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</si>
  <si>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</si>
  <si>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</si>
  <si>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</si>
  <si>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</si>
  <si>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</si>
  <si>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</si>
  <si>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</si>
  <si>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</si>
  <si>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</si>
  <si>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</si>
  <si>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</si>
  <si>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</si>
  <si>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</si>
  <si>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</si>
  <si>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</si>
  <si>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</si>
  <si>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</si>
  <si>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</si>
  <si>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</si>
  <si>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</si>
  <si>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</si>
  <si>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</si>
  <si>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</si>
  <si>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</si>
  <si>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</si>
  <si>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</si>
  <si>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</si>
  <si>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</si>
  <si>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</si>
  <si>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</si>
  <si>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</si>
  <si>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</si>
  <si>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</si>
  <si>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</si>
  <si>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</si>
  <si>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</si>
  <si>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</si>
  <si>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</si>
  <si>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</si>
  <si>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</si>
  <si>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</si>
  <si>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</si>
  <si>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</si>
  <si>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</si>
  <si>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</si>
  <si>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</si>
  <si>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</si>
  <si>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</si>
  <si>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</si>
  <si>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</si>
  <si>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</si>
  <si>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</si>
  <si>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</si>
  <si>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</si>
  <si>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</si>
  <si>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</si>
  <si>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</si>
  <si>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</si>
  <si>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</si>
  <si>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</si>
  <si>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</si>
  <si>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</si>
  <si>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</si>
  <si>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</si>
  <si>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</si>
  <si>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</si>
  <si>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</si>
  <si>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</si>
  <si>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</si>
  <si>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</si>
  <si>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</si>
  <si>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</si>
  <si>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</si>
  <si>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</si>
  <si>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</si>
  <si>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</si>
  <si>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</si>
  <si>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</si>
  <si>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</si>
  <si>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</si>
  <si>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</si>
  <si>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</si>
  <si>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</si>
  <si>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</si>
  <si>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</si>
  <si>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</si>
  <si>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</si>
  <si>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</si>
  <si>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</si>
  <si>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</si>
  <si>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</si>
  <si>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</si>
  <si>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</si>
  <si>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</si>
  <si>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</si>
  <si>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</si>
  <si>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</si>
  <si>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</si>
  <si>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</si>
  <si>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</si>
  <si>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</si>
  <si>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</si>
  <si>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</si>
  <si>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</si>
  <si>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</si>
  <si>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</si>
  <si>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</si>
  <si>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</si>
  <si>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</si>
  <si>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</si>
  <si>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</si>
  <si>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</si>
  <si>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</si>
  <si>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</si>
  <si>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</si>
  <si>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</si>
  <si>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</si>
  <si>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</si>
  <si>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</si>
  <si>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</si>
  <si>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</si>
  <si>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</si>
  <si>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</si>
  <si>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</si>
  <si>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</si>
  <si>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</si>
  <si>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</si>
  <si>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</si>
  <si>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</si>
  <si>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</si>
  <si>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</si>
  <si>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</si>
  <si>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</si>
  <si>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</si>
  <si>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</si>
  <si>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</si>
  <si>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</si>
  <si>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</si>
  <si>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</si>
  <si>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</si>
  <si>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</si>
  <si>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</si>
  <si>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</si>
  <si>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</si>
  <si>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</si>
  <si>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</si>
  <si>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</si>
  <si>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</si>
  <si>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</si>
  <si>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</si>
  <si>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</si>
  <si>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</si>
  <si>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</si>
  <si>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</si>
  <si>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</si>
  <si>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</si>
  <si>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</si>
  <si>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</si>
  <si>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</si>
  <si>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</si>
  <si>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</si>
  <si>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</si>
  <si>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</si>
  <si>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</si>
  <si>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</si>
  <si>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</si>
  <si>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</si>
  <si>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</si>
  <si>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</si>
  <si>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</si>
  <si>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</si>
  <si>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</si>
  <si>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</si>
  <si>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</si>
  <si>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</si>
  <si>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</si>
  <si>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</si>
  <si>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</si>
  <si>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</si>
  <si>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</si>
  <si>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</si>
  <si>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</si>
  <si>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</si>
  <si>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</si>
  <si>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</si>
  <si>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</si>
  <si>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</si>
  <si>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</si>
  <si>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</si>
  <si>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</si>
  <si>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</si>
  <si>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</si>
  <si>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</si>
  <si>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</si>
  <si>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</si>
  <si>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</si>
  <si>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</si>
  <si>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</si>
  <si>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</si>
  <si>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</si>
  <si>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</si>
  <si>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</si>
  <si>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</si>
  <si>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</si>
  <si>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</si>
  <si>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</si>
  <si>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</si>
  <si>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</si>
  <si>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</si>
  <si>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</si>
  <si>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</si>
  <si>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</si>
  <si>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</si>
  <si>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</si>
  <si>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</si>
  <si>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</si>
  <si>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</si>
  <si>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</si>
  <si>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</si>
  <si>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</si>
  <si>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</si>
  <si>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</si>
  <si>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</si>
  <si>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</si>
  <si>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</si>
  <si>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</si>
  <si>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</si>
  <si>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</si>
  <si>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</si>
  <si>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</si>
  <si>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</si>
  <si>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</si>
  <si>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</si>
  <si>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</si>
  <si>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</si>
  <si>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</si>
  <si>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</si>
  <si>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</si>
  <si>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</si>
  <si>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</si>
  <si>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</si>
  <si>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</si>
  <si>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</si>
  <si>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</si>
  <si>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</si>
  <si>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</si>
  <si>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</si>
  <si>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</si>
  <si>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</si>
  <si>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</si>
  <si>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</si>
  <si>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</si>
  <si>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</si>
  <si>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</si>
  <si>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</si>
  <si>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</si>
  <si>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</si>
  <si>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</si>
  <si>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</si>
  <si>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</si>
  <si>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</si>
  <si>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</si>
  <si>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</si>
  <si>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</si>
  <si>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</si>
  <si>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</si>
  <si>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</si>
  <si>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</si>
  <si>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</si>
  <si>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</si>
  <si>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</si>
  <si>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</si>
  <si>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</si>
  <si>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</si>
  <si>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</si>
  <si>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</si>
  <si>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</si>
  <si>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</si>
  <si>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</si>
  <si>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</si>
  <si>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</si>
  <si>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</si>
  <si>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</si>
  <si>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</si>
  <si>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</si>
  <si>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</si>
  <si>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</si>
  <si>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</si>
  <si>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</si>
  <si>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</si>
  <si>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</si>
  <si>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</si>
  <si>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</si>
  <si>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</si>
  <si>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</si>
  <si>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</si>
  <si>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</si>
  <si>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</si>
  <si>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</si>
  <si>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</si>
  <si>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</si>
  <si>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</si>
  <si>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</si>
  <si>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</si>
  <si>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</si>
  <si>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</si>
  <si>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</si>
  <si>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</si>
  <si>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</si>
  <si>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</si>
  <si>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</si>
  <si>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</si>
  <si>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</si>
  <si>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</si>
  <si>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</si>
  <si>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</si>
  <si>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</si>
  <si>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</si>
  <si>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</si>
  <si>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</si>
  <si>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</si>
  <si>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</si>
  <si>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</si>
  <si>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</si>
  <si>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</si>
  <si>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</si>
  <si>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</si>
  <si>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</si>
  <si>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</si>
  <si>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</si>
  <si>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</si>
  <si>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</si>
  <si>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</si>
  <si>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</si>
  <si>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</si>
  <si>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</si>
  <si>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</si>
  <si>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</si>
  <si>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</si>
  <si>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</si>
  <si>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</si>
  <si>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</si>
  <si>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</si>
  <si>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</si>
  <si>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</si>
  <si>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</si>
  <si>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</si>
  <si>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</si>
  <si>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</si>
  <si>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</si>
  <si>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</si>
  <si>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</si>
  <si>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</si>
  <si>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</si>
  <si>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</si>
  <si>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</si>
  <si>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</si>
  <si>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</si>
  <si>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</si>
  <si>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</si>
  <si>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</si>
  <si>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</si>
  <si>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</si>
  <si>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</si>
  <si>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</si>
  <si>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</si>
  <si>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</si>
  <si>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</si>
  <si>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</si>
  <si>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</si>
  <si>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</si>
  <si>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</si>
  <si>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</si>
  <si>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</si>
  <si>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</si>
  <si>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</si>
  <si>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</si>
  <si>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</si>
  <si>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</si>
  <si>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</si>
  <si>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</si>
  <si>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</si>
  <si>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</si>
  <si>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</si>
  <si>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</si>
  <si>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</si>
  <si>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</si>
  <si>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</si>
  <si>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</si>
  <si>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</si>
  <si>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</si>
  <si>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</si>
  <si>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</si>
  <si>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</si>
  <si>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</si>
  <si>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</si>
  <si>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</si>
  <si>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</si>
  <si>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</si>
  <si>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</si>
  <si>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</si>
  <si>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</si>
  <si>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</si>
  <si>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</si>
  <si>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</si>
  <si>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</si>
  <si>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</si>
  <si>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</si>
  <si>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</si>
  <si>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</si>
  <si>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</si>
  <si>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</si>
  <si>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</si>
  <si>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</si>
  <si>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</si>
  <si>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</si>
  <si>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</si>
  <si>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</si>
  <si>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</si>
  <si>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</si>
  <si>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</si>
  <si>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</si>
  <si>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</si>
  <si>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</si>
  <si>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</si>
  <si>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</si>
  <si>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</si>
  <si>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</si>
  <si>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</si>
  <si>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</si>
  <si>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</si>
  <si>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</si>
  <si>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</si>
  <si>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</si>
  <si>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</si>
  <si>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</si>
  <si>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</si>
  <si>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</si>
  <si>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</si>
  <si>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</si>
  <si>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</si>
  <si>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</si>
  <si>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</si>
  <si>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</si>
  <si>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</si>
  <si>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</si>
  <si>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</si>
  <si>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</si>
  <si>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</si>
  <si>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</si>
  <si>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</si>
  <si>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</si>
  <si>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</si>
  <si>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</si>
  <si>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</si>
  <si>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</si>
  <si>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</si>
  <si>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</si>
  <si>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</si>
  <si>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</si>
  <si>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</si>
  <si>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</si>
  <si>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</si>
  <si>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</si>
  <si>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</si>
  <si>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</si>
  <si>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</si>
  <si>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</si>
  <si>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</si>
  <si>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</si>
  <si>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</si>
  <si>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</si>
  <si>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</si>
  <si>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</si>
  <si>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</si>
  <si>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</si>
  <si>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</si>
  <si>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</si>
  <si>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</si>
  <si>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</si>
  <si>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</si>
  <si>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</si>
  <si>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</si>
  <si>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</si>
  <si>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</si>
  <si>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</si>
  <si>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</si>
  <si>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</si>
  <si>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</si>
  <si>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</si>
  <si>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</si>
  <si>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</si>
  <si>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</si>
  <si>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</si>
  <si>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</si>
  <si>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</si>
  <si>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</si>
  <si>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</si>
  <si>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</si>
  <si>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</si>
  <si>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</si>
  <si>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</si>
  <si>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</si>
  <si>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</si>
  <si>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</si>
  <si>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</si>
  <si>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</si>
  <si>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</si>
  <si>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</si>
  <si>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</si>
  <si>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</si>
  <si>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</si>
  <si>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</si>
  <si>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</si>
  <si>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</si>
  <si>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</si>
  <si>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</si>
  <si>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</si>
  <si>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</si>
  <si>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</si>
  <si>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</si>
  <si>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</si>
  <si>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</si>
  <si>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</si>
  <si>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</si>
  <si>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</si>
  <si>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</si>
  <si>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</si>
  <si>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</si>
  <si>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</si>
  <si>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</si>
  <si>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</si>
  <si>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</si>
  <si>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</si>
  <si>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</si>
  <si>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</si>
  <si>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</si>
  <si>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</si>
  <si>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</si>
  <si>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</si>
  <si>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</si>
  <si>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</si>
  <si>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</si>
  <si>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</si>
  <si>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</si>
  <si>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</si>
  <si>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</si>
  <si>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</si>
  <si>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</si>
  <si>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</si>
  <si>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</si>
  <si>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</si>
  <si>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</si>
  <si>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</si>
  <si>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</si>
  <si>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</si>
  <si>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</si>
  <si>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</si>
  <si>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</si>
  <si>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</si>
  <si>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</si>
  <si>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</si>
  <si>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</si>
  <si>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</si>
  <si>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</si>
  <si>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</si>
  <si>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</si>
  <si>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</si>
  <si>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</si>
  <si>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</si>
  <si>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</si>
  <si>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</si>
  <si>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</si>
  <si>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</si>
  <si>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</si>
  <si>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</si>
  <si>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</si>
  <si>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</si>
  <si>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</si>
  <si>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</si>
  <si>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</si>
  <si>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</si>
  <si>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</si>
  <si>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</si>
  <si>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</si>
  <si>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</si>
  <si>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</si>
  <si>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</si>
  <si>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</si>
  <si>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</si>
  <si>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</si>
  <si>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</si>
  <si>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</si>
  <si>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</si>
  <si>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</si>
  <si>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</si>
  <si>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</si>
  <si>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</si>
  <si>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</si>
  <si>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</si>
  <si>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</si>
  <si>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</si>
  <si>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</si>
  <si>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</si>
  <si>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</si>
  <si>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</si>
  <si>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</si>
  <si>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</si>
  <si>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</si>
  <si>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</si>
  <si>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</si>
  <si>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</si>
  <si>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</si>
  <si>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</si>
  <si>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</si>
  <si>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</si>
  <si>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</si>
  <si>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</si>
  <si>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</si>
  <si>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</si>
  <si>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</si>
  <si>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</si>
  <si>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</si>
  <si>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</si>
  <si>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</si>
  <si>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</si>
  <si>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</si>
  <si>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</si>
  <si>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</si>
  <si>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</si>
  <si>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</si>
  <si>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</si>
  <si>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</si>
  <si>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</si>
  <si>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</si>
  <si>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</si>
  <si>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</si>
  <si>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</si>
  <si>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</si>
  <si>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</si>
  <si>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</si>
  <si>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</si>
  <si>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</si>
  <si>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</si>
  <si>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</si>
  <si>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</si>
  <si>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</si>
  <si>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</si>
  <si>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</si>
  <si>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</si>
  <si>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</si>
  <si>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</si>
  <si>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</si>
  <si>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</si>
  <si>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</si>
  <si>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</si>
  <si>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</si>
  <si>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</si>
  <si>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</si>
  <si>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</si>
  <si>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</si>
  <si>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</si>
  <si>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</si>
  <si>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</si>
  <si>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</si>
  <si>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</si>
  <si>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</si>
  <si>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</si>
  <si>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</si>
  <si>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</si>
  <si>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</si>
  <si>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</si>
  <si>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</si>
  <si>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</si>
  <si>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</si>
  <si>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</si>
  <si>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</si>
  <si>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</si>
  <si>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</si>
  <si>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</si>
  <si>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</si>
  <si>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</si>
  <si>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</si>
  <si>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</si>
  <si>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</si>
  <si>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</si>
  <si>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</si>
  <si>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</si>
  <si>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</si>
  <si>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</si>
  <si>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</si>
  <si>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</si>
  <si>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</si>
  <si>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</si>
  <si>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</si>
  <si>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</si>
  <si>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</si>
  <si>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</si>
  <si>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</si>
  <si>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</si>
  <si>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</si>
  <si>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</si>
  <si>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</si>
  <si>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</si>
  <si>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</si>
  <si>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</si>
  <si>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</si>
  <si>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</si>
  <si>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</si>
  <si>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</si>
  <si>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</si>
  <si>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</si>
  <si>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</si>
  <si>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</si>
  <si>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</si>
  <si>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</si>
  <si>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</si>
  <si>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</si>
  <si>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</si>
  <si>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</si>
  <si>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</si>
  <si>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</si>
  <si>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</si>
  <si>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</si>
  <si>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</si>
  <si>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</si>
  <si>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</si>
  <si>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</si>
  <si>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</si>
  <si>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</si>
  <si>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</si>
  <si>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</si>
  <si>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</si>
  <si>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</si>
  <si>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</si>
  <si>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</si>
  <si>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</si>
  <si>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</si>
  <si>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</si>
  <si>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</si>
  <si>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</si>
  <si>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</si>
  <si>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</si>
  <si>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</si>
  <si>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</si>
  <si>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</si>
  <si>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</si>
  <si>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</si>
  <si>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</si>
  <si>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</si>
  <si>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</si>
  <si>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</si>
  <si>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</si>
  <si>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</si>
  <si>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</si>
  <si>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</si>
  <si>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</si>
  <si>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</si>
  <si>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</si>
  <si>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</si>
  <si>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</si>
  <si>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</si>
  <si>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</si>
  <si>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</si>
  <si>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</si>
  <si>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</si>
  <si>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</si>
  <si>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</si>
  <si>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</si>
  <si>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</si>
  <si>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</si>
  <si>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</si>
  <si>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</si>
  <si>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</si>
  <si>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</si>
  <si>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</si>
  <si>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</si>
  <si>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</si>
  <si>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</si>
  <si>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</si>
  <si>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</si>
  <si>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</si>
  <si>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</si>
  <si>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</si>
  <si>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</si>
  <si>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</si>
  <si>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</si>
  <si>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</si>
  <si>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</si>
  <si>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</si>
  <si>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</si>
  <si>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</si>
  <si>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</si>
  <si>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</si>
  <si>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</si>
  <si>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</si>
  <si>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</si>
  <si>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</si>
  <si>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</si>
  <si>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</si>
  <si>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</si>
  <si>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</si>
  <si>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</si>
  <si>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</si>
  <si>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</si>
  <si>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</si>
  <si>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</si>
  <si>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</si>
  <si>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</si>
  <si>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</si>
  <si>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</si>
  <si>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</si>
  <si>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</si>
  <si>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</si>
  <si>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</si>
  <si>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</si>
  <si>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</si>
  <si>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</si>
  <si>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</si>
  <si>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</si>
  <si>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</si>
  <si>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</si>
  <si>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</si>
  <si>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</si>
  <si>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</si>
  <si>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</si>
  <si>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</si>
  <si>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</si>
  <si>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</si>
  <si>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</si>
  <si>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</si>
  <si>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</si>
  <si>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</si>
  <si>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</si>
  <si>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</si>
  <si>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</si>
  <si>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</si>
  <si>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</si>
  <si>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</si>
  <si>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</si>
  <si>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</si>
  <si>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</si>
  <si>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</si>
  <si>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</si>
  <si>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</si>
  <si>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</si>
  <si>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</si>
  <si>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</si>
  <si>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</si>
  <si>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</si>
  <si>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</si>
  <si>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</si>
  <si>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</si>
  <si>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</si>
  <si>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</si>
  <si>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</si>
  <si>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</si>
  <si>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</si>
  <si>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</si>
  <si>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</si>
  <si>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</si>
  <si>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</si>
  <si>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</si>
  <si>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</si>
  <si>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</si>
  <si>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</si>
  <si>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</si>
  <si>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</si>
  <si>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</si>
  <si>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</si>
  <si>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</si>
  <si>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</si>
  <si>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</si>
  <si>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</si>
  <si>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</si>
  <si>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</si>
  <si>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</si>
  <si>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</si>
  <si>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</si>
  <si>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</si>
  <si>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</si>
  <si>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</si>
  <si>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</si>
  <si>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</si>
  <si>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</si>
  <si>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</si>
  <si>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</si>
  <si>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</si>
  <si>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</si>
  <si>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</si>
  <si>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</si>
  <si>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</si>
  <si>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</si>
  <si>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</si>
  <si>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</si>
  <si>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</si>
  <si>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</si>
  <si>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</si>
  <si>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</si>
  <si>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</si>
  <si>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</si>
  <si>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</si>
  <si>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</si>
  <si>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</si>
  <si>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</si>
  <si>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</si>
  <si>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</si>
  <si>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</si>
  <si>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</si>
  <si>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</si>
  <si>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</si>
  <si>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</si>
  <si>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</si>
  <si>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</si>
  <si>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</si>
  <si>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</si>
  <si>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</si>
  <si>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</si>
  <si>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</si>
  <si>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</si>
  <si>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</si>
  <si>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</si>
  <si>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</si>
  <si>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</si>
  <si>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</si>
  <si>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</si>
  <si>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</si>
  <si>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</si>
  <si>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</si>
  <si>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</si>
  <si>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</si>
  <si>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</si>
  <si>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</si>
  <si>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</si>
  <si>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</si>
  <si>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</si>
  <si>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</si>
  <si>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</si>
  <si>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</si>
  <si>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</si>
  <si>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</si>
  <si>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</si>
  <si>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</si>
  <si>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</si>
  <si>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</si>
  <si>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</si>
  <si>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</si>
  <si>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</si>
  <si>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</si>
  <si>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</si>
  <si>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</si>
  <si>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</si>
  <si>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</si>
  <si>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</si>
  <si>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</si>
  <si>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</si>
  <si>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</si>
  <si>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</si>
  <si>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</si>
  <si>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</si>
  <si>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</si>
  <si>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</si>
  <si>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</si>
  <si>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</si>
  <si>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</si>
  <si>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</si>
  <si>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</si>
  <si>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</si>
  <si>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</si>
  <si>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</si>
  <si>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</si>
  <si>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</si>
  <si>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</si>
  <si>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</si>
  <si>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</si>
  <si>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</si>
  <si>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</si>
  <si>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</si>
  <si>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</si>
  <si>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</si>
  <si>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</si>
  <si>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</si>
  <si>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</si>
  <si>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</si>
  <si>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</si>
  <si>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</si>
  <si>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</si>
  <si>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</si>
  <si>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</si>
  <si>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</si>
  <si>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</si>
  <si>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</si>
  <si>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</si>
  <si>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</si>
  <si>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</si>
  <si>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</si>
  <si>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</si>
  <si>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</si>
  <si>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</si>
  <si>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</si>
  <si>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</si>
  <si>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</si>
  <si>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</si>
  <si>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</si>
  <si>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</si>
  <si>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</si>
  <si>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</si>
  <si>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</si>
  <si>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</si>
  <si>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</si>
  <si>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</si>
  <si>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</si>
  <si>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</si>
  <si>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</si>
  <si>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</si>
  <si>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</si>
  <si>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</si>
  <si>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</si>
  <si>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</si>
  <si>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</si>
  <si>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</si>
  <si>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</si>
  <si>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</si>
  <si>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</si>
  <si>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</si>
  <si>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</si>
  <si>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</si>
  <si>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</si>
  <si>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</si>
  <si>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</si>
  <si>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</si>
  <si>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</si>
  <si>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</si>
  <si>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</si>
  <si>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</si>
  <si>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</si>
  <si>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</si>
  <si>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</si>
  <si>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</si>
  <si>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</si>
  <si>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</si>
  <si>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</si>
  <si>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</si>
  <si>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</si>
  <si>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</si>
  <si>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</si>
  <si>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</si>
  <si>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</si>
  <si>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</si>
  <si>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</si>
  <si>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</si>
  <si>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</si>
  <si>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</si>
  <si>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</si>
  <si>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</si>
  <si>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</si>
  <si>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</si>
  <si>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</si>
  <si>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</si>
  <si>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</si>
  <si>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</si>
  <si>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</si>
  <si>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</si>
  <si>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</si>
  <si>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</si>
  <si>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</si>
  <si>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</si>
  <si>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</si>
  <si>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</si>
  <si>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</si>
  <si>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</si>
  <si>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</si>
  <si>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</si>
  <si>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</si>
  <si>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</si>
  <si>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</si>
  <si>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</si>
  <si>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</si>
  <si>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</si>
  <si>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</si>
  <si>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</si>
  <si>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</si>
  <si>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</si>
  <si>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</si>
  <si>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</si>
  <si>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</si>
  <si>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</si>
  <si>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</si>
  <si>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</si>
  <si>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</si>
  <si>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</si>
  <si>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</si>
  <si>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</si>
  <si>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</si>
  <si>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</si>
  <si>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</si>
  <si>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</si>
  <si>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</si>
  <si>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</si>
  <si>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</si>
  <si>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</si>
  <si>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</si>
  <si>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</si>
  <si>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</si>
  <si>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</si>
  <si>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</si>
  <si>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</si>
  <si>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</si>
  <si>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</si>
  <si>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</si>
  <si>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</si>
  <si>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</si>
  <si>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</si>
  <si>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</si>
  <si>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</si>
  <si>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</si>
  <si>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</si>
  <si>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</si>
  <si>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</si>
  <si>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</si>
  <si>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</si>
  <si>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</si>
  <si>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</si>
  <si>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</si>
  <si>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</si>
  <si>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</si>
  <si>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</si>
  <si>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</si>
  <si>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</si>
  <si>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</si>
  <si>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</si>
  <si>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</si>
  <si>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</si>
  <si>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</si>
  <si>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</si>
  <si>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</si>
  <si>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</si>
  <si>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</si>
  <si>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</si>
  <si>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</si>
  <si>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</si>
  <si>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</si>
  <si>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</si>
  <si>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</si>
  <si>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</si>
  <si>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</si>
  <si>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</si>
  <si>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</si>
  <si>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</si>
  <si>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</si>
  <si>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</si>
  <si>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</si>
  <si>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</si>
  <si>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</si>
  <si>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</si>
  <si>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</si>
  <si>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</si>
  <si>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</si>
  <si>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</si>
  <si>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</si>
  <si>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</si>
  <si>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</si>
  <si>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</si>
  <si>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</si>
  <si>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</si>
  <si>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</si>
  <si>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</si>
  <si>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</si>
  <si>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</si>
  <si>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</si>
  <si>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</si>
  <si>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</si>
  <si>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</si>
  <si>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</si>
  <si>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</si>
  <si>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</si>
  <si>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</si>
  <si>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</si>
  <si>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</si>
  <si>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</si>
  <si>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</si>
  <si>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</si>
  <si>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</si>
  <si>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</si>
  <si>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</si>
  <si>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</si>
  <si>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</si>
  <si>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</si>
  <si>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</si>
  <si>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</si>
  <si>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</si>
  <si>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</si>
  <si>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</si>
  <si>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</si>
  <si>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</si>
  <si>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</si>
  <si>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</si>
  <si>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</si>
  <si>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</si>
  <si>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</si>
  <si>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</si>
  <si>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</si>
  <si>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</si>
  <si>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</si>
  <si>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</si>
  <si>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</si>
  <si>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</si>
  <si>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</si>
  <si>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</si>
  <si>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</si>
  <si>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</si>
  <si>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</si>
  <si>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</si>
  <si>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</si>
  <si>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</si>
  <si>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</si>
  <si>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</si>
  <si>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</si>
  <si>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</si>
  <si>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</si>
  <si>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</si>
  <si>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</si>
  <si>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</si>
  <si>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</si>
  <si>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</si>
  <si>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</si>
  <si>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</si>
  <si>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</si>
  <si>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</si>
  <si>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</si>
  <si>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</si>
  <si>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</si>
  <si>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</si>
  <si>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</si>
  <si>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</si>
  <si>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</si>
  <si>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</si>
  <si>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</si>
  <si>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</si>
  <si>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</si>
  <si>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</si>
  <si>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</si>
  <si>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</si>
  <si>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</si>
  <si>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</si>
  <si>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</si>
  <si>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</si>
  <si>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</si>
  <si>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</si>
  <si>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</si>
  <si>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</si>
  <si>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</si>
  <si>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</si>
  <si>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</si>
  <si>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</si>
  <si>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</si>
  <si>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</si>
  <si>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</si>
  <si>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</si>
  <si>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</si>
  <si>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</si>
  <si>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</si>
  <si>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</si>
  <si>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</si>
  <si>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</si>
  <si>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</si>
  <si>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</si>
  <si>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</si>
  <si>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</si>
  <si>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</si>
  <si>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</si>
  <si>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</si>
  <si>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</si>
  <si>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</si>
  <si>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</si>
  <si>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</si>
  <si>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</si>
  <si>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</si>
  <si>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</si>
  <si>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</si>
  <si>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</si>
  <si>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</si>
  <si>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</si>
  <si>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</si>
  <si>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</si>
  <si>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</si>
  <si>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</si>
  <si>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</si>
  <si>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</si>
  <si>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</si>
  <si>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</si>
  <si>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</si>
  <si>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</si>
  <si>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</si>
  <si>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</si>
  <si>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</si>
  <si>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</si>
  <si>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</si>
  <si>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</si>
  <si>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</si>
  <si>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</si>
  <si>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</si>
  <si>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</si>
  <si>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</si>
  <si>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</si>
  <si>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</si>
  <si>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</si>
  <si>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</si>
  <si>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</si>
  <si>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</si>
  <si>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</si>
  <si>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</si>
  <si>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</si>
  <si>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</si>
  <si>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</si>
  <si>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</si>
  <si>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</si>
  <si>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</si>
  <si>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</si>
  <si>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</si>
  <si>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</si>
  <si>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</si>
  <si>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</si>
  <si>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</si>
  <si>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</si>
  <si>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</si>
  <si>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</si>
  <si>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</si>
  <si>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</si>
  <si>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</si>
  <si>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</si>
  <si>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</si>
  <si>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</si>
  <si>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</si>
  <si>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</si>
  <si>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</si>
  <si>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</si>
  <si>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</si>
  <si>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</si>
  <si>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</si>
  <si>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</si>
  <si>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</si>
  <si>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</si>
  <si>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</si>
  <si>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</si>
  <si>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</si>
  <si>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</si>
  <si>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</si>
  <si>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</si>
  <si>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</si>
  <si>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</si>
  <si>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</si>
  <si>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</si>
  <si>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</si>
  <si>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</si>
  <si>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</si>
  <si>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</si>
  <si>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</si>
  <si>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</si>
  <si>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</si>
  <si>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</si>
  <si>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</si>
  <si>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</si>
  <si>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</si>
  <si>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</si>
  <si>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</si>
  <si>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</si>
  <si>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</si>
  <si>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</si>
  <si>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</si>
  <si>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</si>
  <si>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</si>
  <si>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</si>
  <si>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</si>
  <si>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</si>
  <si>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</si>
  <si>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</si>
  <si>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</si>
  <si>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</si>
  <si>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</si>
  <si>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</si>
  <si>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</si>
  <si>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</si>
  <si>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</si>
  <si>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</si>
  <si>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</si>
  <si>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</si>
  <si>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</si>
  <si>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</si>
  <si>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</si>
  <si>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</si>
  <si>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</si>
  <si>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</si>
  <si>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</si>
  <si>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</si>
  <si>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</si>
  <si>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</si>
  <si>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</si>
  <si>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</si>
  <si>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</si>
  <si>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</si>
  <si>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</si>
  <si>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</si>
  <si>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</si>
  <si>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</si>
  <si>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</si>
  <si>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</si>
  <si>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</si>
  <si>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</si>
  <si>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</si>
  <si>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</si>
  <si>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</si>
  <si>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</si>
  <si>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</si>
  <si>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</si>
  <si>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</si>
  <si>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</si>
  <si>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</si>
  <si>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</si>
  <si>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</si>
  <si>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</si>
  <si>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</si>
  <si>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</si>
  <si>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</si>
  <si>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</si>
  <si>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</si>
  <si>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</si>
  <si>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</si>
  <si>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</si>
  <si>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</si>
  <si>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</si>
  <si>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</si>
  <si>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</si>
  <si>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</si>
  <si>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</si>
  <si>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</si>
  <si>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</si>
  <si>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</si>
  <si>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</si>
  <si>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</si>
  <si>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</si>
  <si>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</si>
  <si>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</si>
  <si>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</si>
  <si>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</si>
  <si>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</si>
  <si>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</si>
  <si>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</si>
  <si>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</si>
  <si>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</si>
  <si>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</si>
  <si>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</si>
  <si>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</si>
  <si>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</si>
  <si>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</si>
  <si>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</si>
  <si>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</si>
  <si>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</si>
  <si>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</si>
  <si>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</si>
  <si>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</si>
  <si>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</si>
  <si>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</si>
  <si>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</si>
  <si>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</si>
  <si>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</si>
  <si>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</si>
  <si>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</si>
  <si>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</si>
  <si>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</si>
  <si>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</si>
  <si>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</si>
  <si>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</si>
  <si>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</si>
  <si>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</si>
  <si>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</si>
  <si>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</si>
  <si>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</si>
  <si>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</si>
  <si>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</si>
  <si>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</si>
  <si>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</si>
  <si>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</si>
  <si>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</si>
  <si>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</si>
  <si>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</si>
  <si>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</si>
  <si>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</si>
  <si>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</si>
  <si>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</si>
  <si>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</si>
  <si>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</si>
  <si>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</si>
  <si>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</si>
  <si>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</si>
  <si>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</si>
  <si>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</si>
  <si>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</si>
  <si>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</si>
  <si>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</si>
  <si>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</si>
  <si>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</si>
  <si>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</si>
  <si>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</si>
  <si>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</si>
  <si>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</si>
  <si>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</si>
  <si>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</si>
  <si>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</si>
  <si>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</si>
  <si>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</si>
  <si>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</si>
  <si>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</si>
  <si>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</si>
  <si>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</si>
  <si>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</si>
  <si>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</si>
  <si>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</si>
  <si>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</si>
  <si>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</si>
  <si>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</si>
  <si>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</si>
  <si>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</si>
  <si>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</si>
  <si>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</si>
  <si>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</si>
  <si>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</si>
  <si>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</si>
  <si>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</si>
  <si>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</si>
  <si>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</si>
  <si>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</si>
  <si>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</si>
  <si>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</si>
  <si>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</si>
  <si>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</si>
  <si>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</si>
  <si>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</si>
  <si>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</si>
  <si>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</si>
  <si>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</si>
  <si>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</si>
  <si>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</si>
  <si>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</si>
  <si>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</si>
  <si>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</si>
  <si>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</si>
  <si>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</si>
  <si>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</si>
  <si>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</si>
  <si>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</si>
  <si>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</si>
  <si>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</si>
  <si>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</si>
  <si>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</si>
  <si>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</si>
  <si>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</si>
  <si>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</si>
  <si>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</si>
  <si>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</si>
  <si>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</si>
  <si>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</si>
  <si>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</si>
  <si>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</si>
  <si>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</si>
  <si>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</si>
  <si>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</si>
  <si>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</si>
  <si>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</si>
  <si>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</si>
  <si>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</si>
  <si>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</si>
  <si>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</si>
  <si>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</si>
  <si>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</si>
  <si>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</si>
  <si>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</si>
  <si>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</si>
  <si>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</si>
  <si>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</si>
  <si>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</si>
  <si>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</si>
  <si>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</si>
  <si>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</si>
  <si>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</si>
  <si>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</si>
  <si>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</si>
  <si>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</si>
  <si>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</si>
  <si>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</si>
  <si>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</si>
  <si>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</si>
  <si>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</si>
  <si>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</si>
  <si>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</si>
  <si>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</si>
  <si>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</si>
  <si>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</si>
  <si>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</si>
  <si>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</si>
  <si>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</si>
  <si>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</si>
  <si>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</si>
  <si>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</si>
  <si>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</si>
  <si>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</si>
  <si>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</si>
  <si>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</si>
  <si>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</si>
  <si>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</si>
  <si>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</si>
  <si>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</si>
  <si>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</si>
  <si>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</si>
  <si>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</si>
  <si>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</si>
  <si>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</si>
  <si>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</si>
  <si>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</si>
  <si>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</si>
  <si>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</si>
  <si>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</si>
  <si>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</si>
  <si>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</si>
  <si>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</si>
  <si>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</si>
  <si>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</si>
  <si>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</si>
  <si>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</si>
  <si>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</si>
  <si>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</si>
  <si>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</si>
  <si>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</si>
  <si>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</si>
  <si>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</si>
  <si>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</si>
  <si>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</si>
  <si>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</si>
  <si>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</si>
  <si>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</si>
  <si>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</si>
  <si>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</si>
  <si>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</si>
  <si>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</si>
  <si>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</si>
  <si>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</si>
  <si>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</si>
  <si>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</si>
  <si>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</si>
  <si>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</si>
  <si>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</si>
  <si>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</si>
  <si>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</si>
  <si>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</si>
  <si>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</si>
  <si>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</si>
  <si>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</si>
  <si>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</si>
  <si>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</si>
  <si>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</si>
  <si>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</si>
  <si>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</si>
  <si>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</si>
  <si>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</si>
  <si>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</si>
  <si>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</si>
  <si>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</si>
  <si>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</si>
  <si>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</si>
  <si>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</si>
  <si>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</si>
  <si>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</si>
  <si>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</si>
  <si>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</si>
  <si>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</si>
  <si>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</si>
  <si>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</si>
  <si>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</si>
  <si>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</si>
  <si>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</si>
  <si>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</si>
  <si>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</si>
  <si>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</si>
  <si>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</si>
  <si>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</si>
  <si>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</si>
  <si>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</si>
  <si>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</si>
  <si>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</si>
  <si>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</si>
  <si>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</si>
  <si>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</si>
  <si>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</si>
  <si>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</si>
  <si>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</si>
  <si>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</si>
  <si>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</si>
  <si>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</si>
  <si>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</si>
  <si>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</si>
  <si>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</si>
  <si>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</si>
  <si>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</si>
  <si>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</si>
  <si>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</si>
  <si>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</si>
  <si>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</si>
  <si>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</si>
  <si>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</si>
  <si>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</si>
  <si>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</si>
  <si>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</si>
  <si>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</si>
  <si>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</si>
  <si>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</si>
  <si>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</si>
  <si>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</si>
  <si>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</si>
  <si>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</si>
  <si>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</si>
  <si>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</si>
  <si>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</si>
  <si>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</si>
  <si>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</si>
  <si>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</si>
  <si>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</si>
  <si>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</si>
  <si>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</si>
  <si>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</si>
  <si>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</si>
  <si>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</si>
  <si>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</si>
  <si>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</si>
  <si>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</si>
  <si>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</si>
  <si>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</si>
  <si>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</si>
  <si>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</si>
  <si>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</si>
  <si>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</si>
  <si>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</si>
  <si>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</si>
  <si>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</si>
  <si>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</si>
  <si>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</si>
  <si>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</si>
  <si>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</si>
  <si>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</si>
  <si>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</si>
  <si>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</si>
  <si>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</si>
  <si>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</si>
  <si>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</si>
  <si>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</si>
  <si>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</si>
  <si>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</si>
  <si>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</si>
  <si>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</si>
  <si>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</si>
  <si>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</si>
  <si>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</si>
  <si>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</si>
  <si>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</si>
  <si>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</si>
  <si>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</si>
  <si>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</si>
  <si>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</si>
  <si>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</si>
  <si>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</si>
  <si>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</si>
  <si>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</si>
  <si>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</si>
  <si>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</si>
  <si>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</si>
  <si>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</si>
  <si>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</si>
  <si>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</si>
  <si>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</si>
  <si>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</si>
  <si>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</si>
  <si>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</si>
  <si>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</si>
  <si>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</si>
  <si>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</si>
  <si>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</si>
  <si>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</si>
  <si>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</si>
  <si>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</si>
  <si>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</si>
  <si>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</si>
  <si>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</si>
  <si>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</si>
  <si>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</si>
  <si>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</si>
  <si>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</si>
  <si>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</si>
  <si>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</si>
  <si>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</si>
  <si>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</si>
  <si>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</si>
  <si>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</si>
  <si>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</si>
  <si>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</si>
  <si>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</si>
  <si>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</si>
  <si>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</si>
  <si>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</si>
  <si>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</si>
  <si>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</si>
  <si>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</si>
  <si>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</si>
  <si>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</si>
  <si>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</si>
  <si>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</si>
  <si>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</si>
  <si>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</si>
  <si>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</si>
  <si>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</si>
  <si>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</si>
  <si>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</si>
  <si>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</si>
  <si>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</si>
  <si>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</si>
  <si>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</si>
  <si>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</si>
  <si>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</si>
  <si>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</si>
  <si>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</si>
  <si>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</si>
  <si>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</si>
  <si>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</si>
  <si>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</si>
  <si>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</si>
  <si>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</si>
  <si>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</si>
  <si>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</si>
  <si>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</si>
  <si>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</si>
  <si>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</si>
  <si>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</si>
  <si>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</si>
  <si>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</si>
  <si>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</si>
  <si>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</si>
  <si>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</si>
  <si>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</si>
  <si>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</si>
  <si>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</si>
  <si>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</si>
  <si>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</si>
  <si>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</si>
  <si>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</si>
  <si>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</si>
  <si>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</si>
  <si>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</si>
  <si>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</si>
  <si>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</si>
  <si>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</si>
  <si>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</si>
  <si>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</si>
  <si>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</si>
  <si>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</si>
  <si>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</si>
  <si>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</si>
  <si>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</si>
  <si>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</si>
  <si>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</si>
  <si>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</si>
  <si>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</si>
  <si>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</si>
  <si>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</si>
  <si>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</si>
  <si>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</si>
  <si>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</si>
  <si>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</si>
  <si>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</si>
  <si>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</si>
  <si>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</si>
  <si>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</si>
  <si>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</si>
  <si>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</si>
  <si>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</si>
  <si>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</si>
  <si>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</si>
  <si>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</si>
  <si>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</si>
  <si>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</si>
  <si>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</si>
  <si>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</si>
  <si>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</si>
  <si>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</si>
  <si>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</si>
  <si>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</si>
  <si>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</si>
  <si>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</si>
  <si>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</si>
  <si>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</si>
  <si>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</si>
  <si>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</si>
  <si>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</si>
  <si>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</si>
  <si>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</si>
  <si>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</si>
  <si>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</si>
  <si>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</si>
  <si>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</si>
  <si>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</si>
  <si>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</si>
  <si>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</si>
  <si>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</si>
  <si>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</si>
  <si>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</si>
  <si>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</si>
  <si>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</si>
  <si>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</si>
  <si>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</si>
  <si>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</si>
  <si>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</si>
  <si>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</si>
  <si>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</si>
  <si>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</si>
  <si>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</si>
  <si>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</si>
  <si>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</si>
  <si>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</si>
  <si>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</si>
  <si>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</si>
  <si>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</si>
  <si>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</si>
  <si>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</si>
  <si>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</si>
  <si>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</si>
  <si>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</si>
  <si>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</si>
  <si>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</si>
  <si>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</si>
  <si>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</si>
  <si>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</si>
  <si>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</si>
  <si>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</si>
  <si>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</si>
  <si>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</si>
  <si>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</si>
  <si>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</si>
  <si>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</si>
  <si>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</si>
  <si>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</si>
  <si>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</si>
  <si>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</si>
  <si>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</si>
  <si>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</si>
  <si>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</si>
  <si>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</si>
  <si>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</si>
  <si>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</si>
  <si>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</si>
  <si>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</si>
  <si>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</si>
  <si>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</si>
  <si>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</si>
  <si>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</si>
  <si>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</si>
  <si>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</si>
  <si>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</si>
  <si>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</si>
  <si>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</si>
  <si>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</si>
  <si>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</si>
  <si>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</si>
  <si>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</si>
  <si>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</si>
  <si>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</si>
  <si>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</si>
  <si>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</si>
  <si>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</si>
  <si>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</si>
  <si>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</si>
  <si>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</si>
  <si>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</si>
  <si>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</si>
  <si>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</si>
  <si>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</si>
  <si>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</si>
  <si>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</si>
  <si>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</si>
  <si>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</si>
  <si>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</si>
  <si>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</si>
  <si>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</si>
  <si>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</si>
  <si>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</si>
  <si>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</si>
  <si>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</si>
  <si>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</si>
  <si>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</si>
  <si>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</si>
  <si>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</si>
  <si>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</si>
  <si>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</si>
  <si>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</si>
  <si>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</si>
  <si>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</si>
  <si>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</si>
  <si>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</si>
  <si>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</si>
  <si>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</si>
  <si>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</si>
  <si>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</si>
  <si>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</si>
  <si>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</si>
  <si>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</si>
  <si>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</si>
  <si>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</si>
  <si>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</si>
  <si>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</si>
  <si>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</si>
  <si>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</si>
  <si>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</si>
  <si>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</si>
  <si>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</si>
  <si>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</si>
  <si>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</si>
  <si>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</si>
  <si>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</si>
  <si>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</si>
  <si>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</si>
  <si>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</si>
  <si>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</si>
  <si>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</si>
  <si>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</si>
  <si>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</si>
  <si>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</si>
  <si>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</si>
  <si>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</si>
  <si>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</si>
  <si>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</si>
  <si>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</si>
  <si>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</si>
  <si>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</si>
  <si>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</si>
  <si>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</si>
  <si>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</si>
  <si>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</si>
  <si>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</si>
  <si>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</si>
  <si>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</si>
  <si>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</si>
  <si>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</si>
  <si>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</si>
  <si>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</si>
  <si>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</si>
  <si>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</si>
  <si>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</si>
  <si>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</si>
  <si>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</si>
  <si>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</si>
  <si>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</si>
  <si>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</si>
  <si>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</si>
  <si>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</si>
  <si>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</si>
  <si>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</si>
  <si>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</si>
  <si>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</si>
  <si>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</si>
  <si>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</si>
  <si>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</si>
  <si>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</si>
  <si>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</si>
  <si>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</si>
  <si>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</si>
  <si>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</si>
  <si>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</si>
  <si>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</si>
  <si>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</si>
  <si>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</si>
  <si>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</si>
  <si>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</si>
  <si>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</si>
  <si>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</si>
  <si>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</si>
  <si>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</si>
  <si>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</si>
  <si>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</si>
  <si>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</si>
  <si>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</si>
  <si>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</si>
  <si>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</si>
  <si>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</si>
  <si>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</si>
  <si>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</si>
  <si>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</si>
  <si>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</si>
  <si>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</si>
  <si>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</si>
  <si>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</si>
  <si>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</si>
  <si>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</si>
  <si>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</si>
  <si>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</si>
  <si>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</si>
  <si>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</si>
  <si>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</si>
  <si>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</si>
  <si>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</si>
  <si>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</si>
  <si>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</si>
  <si>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</si>
  <si>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</si>
  <si>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</si>
  <si>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</si>
  <si>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</si>
  <si>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</si>
  <si>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</si>
  <si>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</si>
  <si>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</si>
  <si>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</si>
  <si>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</si>
  <si>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</si>
  <si>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</si>
  <si>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</si>
  <si>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</si>
  <si>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</si>
  <si>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</si>
  <si>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</si>
  <si>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</si>
  <si>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</si>
  <si>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</si>
  <si>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</si>
  <si>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</si>
  <si>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</si>
  <si>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</si>
  <si>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</si>
  <si>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</si>
  <si>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</si>
  <si>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</si>
  <si>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</si>
  <si>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</si>
  <si>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</si>
  <si>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</si>
  <si>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</si>
  <si>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</si>
  <si>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</si>
  <si>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</si>
  <si>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</si>
  <si>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</si>
  <si>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</si>
  <si>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</si>
  <si>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</si>
  <si>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</si>
  <si>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</si>
  <si>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</si>
  <si>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</si>
  <si>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</si>
  <si>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</si>
  <si>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</si>
  <si>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</si>
  <si>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</si>
  <si>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</si>
  <si>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</si>
  <si>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</si>
  <si>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</si>
  <si>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</si>
  <si>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</si>
  <si>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</si>
  <si>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</si>
  <si>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</si>
  <si>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</si>
  <si>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</si>
  <si>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</si>
  <si>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</si>
  <si>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</si>
  <si>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</si>
  <si>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</si>
  <si>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</si>
  <si>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</si>
  <si>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</si>
  <si>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</si>
  <si>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</si>
  <si>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</si>
  <si>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</si>
  <si>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</si>
  <si>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</si>
  <si>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</si>
  <si>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</si>
  <si>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</si>
  <si>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</si>
  <si>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</si>
  <si>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</si>
  <si>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</si>
  <si>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</si>
  <si>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</si>
  <si>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</si>
  <si>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</si>
  <si>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</si>
  <si>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</si>
  <si>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</si>
  <si>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</si>
  <si>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</si>
  <si>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</si>
  <si>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</si>
  <si>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</si>
  <si>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</si>
  <si>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</si>
  <si>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</si>
  <si>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</si>
  <si>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</si>
  <si>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</si>
  <si>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</si>
  <si>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</si>
  <si>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</si>
  <si>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</si>
  <si>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</si>
  <si>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</si>
  <si>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</si>
  <si>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</si>
  <si>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</si>
  <si>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</si>
  <si>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</si>
  <si>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</si>
  <si>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</si>
  <si>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</si>
  <si>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</si>
  <si>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</si>
  <si>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</si>
  <si>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</si>
  <si>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</si>
  <si>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</si>
  <si>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</si>
  <si>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</si>
  <si>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</si>
  <si>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</si>
  <si>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</si>
  <si>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</si>
  <si>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</si>
  <si>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</si>
  <si>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</si>
  <si>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</si>
  <si>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</si>
  <si>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</si>
  <si>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</si>
  <si>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</si>
  <si>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</si>
  <si>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</si>
  <si>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</si>
  <si>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</si>
  <si>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</si>
  <si>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</si>
  <si>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</si>
  <si>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</si>
  <si>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</si>
  <si>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</si>
  <si>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</si>
  <si>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</si>
  <si>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</si>
  <si>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</si>
  <si>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</si>
  <si>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</si>
  <si>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</si>
  <si>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</si>
  <si>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</si>
  <si>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</si>
  <si>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</si>
  <si>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</si>
  <si>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</si>
  <si>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</si>
  <si>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</si>
  <si>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</si>
  <si>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</si>
  <si>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</si>
  <si>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</si>
  <si>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</si>
  <si>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</si>
  <si>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</si>
  <si>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</si>
  <si>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</si>
  <si>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</si>
  <si>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</si>
  <si>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</si>
  <si>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</si>
  <si>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</si>
  <si>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</si>
  <si>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</si>
  <si>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</si>
  <si>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</si>
  <si>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</si>
  <si>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</si>
  <si>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</si>
  <si>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</si>
  <si>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</si>
  <si>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</si>
  <si>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</si>
  <si>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</si>
  <si>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</si>
  <si>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</si>
  <si>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</si>
  <si>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</si>
  <si>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</si>
  <si>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</si>
  <si>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</si>
  <si>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</si>
  <si>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</si>
  <si>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</si>
  <si>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</si>
  <si>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</si>
  <si>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</si>
  <si>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</si>
  <si>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</si>
  <si>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</si>
  <si>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</si>
  <si>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</si>
  <si>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</si>
  <si>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</si>
  <si>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</si>
  <si>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</si>
  <si>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</si>
  <si>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</si>
  <si>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</si>
  <si>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</si>
  <si>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</si>
  <si>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</si>
  <si>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</si>
  <si>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</si>
  <si>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</si>
  <si>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</si>
  <si>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</si>
  <si>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</si>
  <si>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</si>
  <si>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</si>
  <si>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</si>
  <si>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</si>
  <si>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</si>
  <si>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</si>
  <si>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</si>
  <si>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</si>
  <si>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</si>
  <si>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</si>
  <si>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</si>
  <si>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</si>
  <si>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</si>
  <si>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</si>
  <si>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</si>
  <si>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</si>
  <si>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</si>
  <si>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</si>
  <si>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</si>
  <si>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</si>
  <si>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</si>
  <si>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</si>
  <si>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</si>
  <si>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</si>
  <si>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</si>
  <si>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</si>
  <si>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</si>
  <si>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</si>
  <si>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</si>
  <si>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</si>
  <si>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</si>
  <si>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</si>
  <si>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</si>
  <si>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</si>
  <si>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</si>
  <si>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</si>
  <si>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</si>
  <si>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</si>
  <si>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</si>
  <si>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</si>
  <si>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</si>
  <si>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</si>
  <si>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</si>
  <si>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</si>
  <si>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</si>
  <si>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</si>
  <si>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</si>
  <si>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</si>
  <si>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</si>
  <si>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</si>
  <si>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</si>
  <si>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</si>
  <si>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</si>
  <si>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</si>
  <si>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</si>
  <si>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</si>
  <si>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</si>
  <si>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</si>
  <si>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</si>
  <si>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</si>
  <si>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</si>
  <si>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</si>
  <si>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</si>
  <si>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</si>
  <si>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</si>
  <si>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</si>
  <si>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</si>
  <si>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</si>
  <si>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</si>
  <si>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</si>
  <si>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</si>
  <si>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</si>
  <si>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</si>
  <si>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</si>
  <si>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</si>
  <si>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</si>
  <si>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</si>
  <si>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</si>
  <si>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</si>
  <si>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</si>
  <si>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</si>
  <si>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</si>
  <si>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</si>
  <si>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</si>
  <si>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</si>
  <si>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</si>
  <si>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</si>
  <si>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</si>
  <si>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</si>
  <si>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</si>
  <si>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</si>
  <si>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</si>
  <si>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</si>
  <si>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</si>
  <si>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</si>
  <si>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</si>
  <si>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</si>
  <si>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</si>
  <si>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</si>
  <si>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</si>
  <si>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</si>
  <si>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</si>
  <si>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</si>
  <si>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</si>
  <si>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</si>
  <si>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</si>
  <si>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</si>
  <si>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</si>
  <si>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</si>
  <si>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</si>
  <si>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</si>
  <si>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</si>
  <si>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</si>
  <si>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</si>
  <si>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</si>
  <si>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</si>
  <si>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</si>
  <si>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</si>
  <si>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</si>
  <si>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</si>
  <si>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</si>
  <si>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</si>
  <si>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</si>
  <si>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</si>
  <si>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</si>
  <si>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</si>
  <si>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</si>
  <si>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</si>
  <si>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</si>
  <si>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</si>
  <si>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</si>
  <si>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</si>
  <si>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</si>
  <si>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</si>
  <si>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</si>
  <si>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</si>
  <si>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</si>
  <si>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</si>
  <si>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</si>
  <si>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</si>
  <si>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</si>
  <si>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</si>
  <si>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</si>
  <si>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</si>
  <si>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</si>
  <si>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</si>
  <si>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</si>
  <si>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</si>
  <si>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</si>
  <si>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</si>
  <si>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</si>
  <si>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</si>
  <si>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</si>
  <si>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</si>
  <si>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</si>
  <si>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</si>
  <si>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</si>
  <si>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</si>
  <si>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</si>
  <si>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</si>
  <si>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</si>
  <si>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</si>
  <si>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</si>
  <si>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</si>
  <si>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</si>
  <si>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</si>
  <si>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</si>
  <si>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</si>
  <si>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</si>
  <si>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</si>
  <si>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</si>
  <si>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</si>
  <si>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</si>
  <si>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</si>
  <si>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</si>
  <si>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</si>
  <si>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</si>
  <si>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</si>
  <si>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</si>
  <si>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</si>
  <si>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</si>
  <si>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</si>
  <si>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</si>
  <si>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</si>
  <si>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</si>
  <si>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</si>
  <si>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</si>
  <si>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</si>
  <si>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</si>
  <si>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</si>
  <si>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</si>
  <si>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</si>
  <si>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</si>
  <si>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</si>
  <si>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</si>
  <si>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</si>
  <si>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</si>
  <si>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</si>
  <si>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</si>
  <si>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</si>
  <si>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</si>
  <si>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</si>
  <si>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</si>
  <si>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</si>
  <si>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</si>
  <si>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</si>
  <si>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</si>
  <si>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</si>
  <si>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</si>
  <si>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</si>
  <si>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</si>
  <si>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</si>
  <si>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</si>
  <si>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</si>
  <si>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</si>
  <si>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</si>
  <si>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</si>
  <si>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</si>
  <si>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</si>
  <si>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</si>
  <si>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</si>
  <si>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</si>
  <si>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</si>
  <si>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</si>
  <si>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</si>
  <si>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</si>
  <si>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</si>
  <si>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</si>
  <si>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</si>
  <si>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</si>
  <si>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</si>
  <si>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</si>
  <si>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</si>
  <si>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</si>
  <si>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</si>
  <si>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</si>
  <si>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</si>
  <si>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</si>
  <si>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</si>
  <si>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</si>
  <si>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</si>
  <si>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</si>
  <si>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</si>
  <si>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</si>
  <si>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</si>
  <si>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</si>
  <si>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</si>
  <si>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</si>
  <si>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</si>
  <si>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</si>
  <si>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</si>
  <si>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</si>
  <si>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</si>
  <si>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</si>
  <si>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</si>
  <si>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</si>
  <si>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</si>
  <si>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</si>
  <si>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</si>
  <si>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</si>
  <si>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</si>
  <si>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</si>
  <si>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</si>
  <si>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</si>
  <si>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</si>
  <si>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</si>
  <si>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</si>
  <si>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</si>
  <si>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</si>
  <si>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</si>
  <si>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</si>
  <si>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</si>
  <si>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</si>
  <si>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</si>
  <si>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</si>
  <si>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</si>
  <si>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</si>
  <si>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</si>
  <si>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</si>
  <si>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</si>
  <si>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</si>
  <si>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</si>
  <si>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</si>
  <si>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</si>
  <si>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</si>
  <si>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</si>
  <si>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</si>
  <si>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</si>
  <si>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</si>
  <si>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</si>
  <si>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</si>
  <si>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</si>
  <si>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</si>
  <si>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</si>
  <si>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</si>
  <si>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</si>
  <si>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</si>
  <si>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</si>
  <si>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</si>
  <si>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</si>
  <si>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</si>
  <si>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</si>
  <si>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</si>
  <si>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</si>
  <si>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</si>
  <si>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</si>
  <si>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</si>
  <si>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</si>
  <si>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</si>
  <si>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</si>
  <si>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</si>
  <si>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</si>
  <si>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</si>
  <si>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</si>
  <si>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</si>
  <si>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</si>
  <si>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</si>
  <si>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</si>
  <si>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</si>
  <si>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</si>
  <si>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</si>
  <si>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</si>
  <si>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</si>
  <si>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</si>
  <si>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</si>
  <si>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</si>
  <si>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</si>
  <si>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</si>
  <si>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</si>
  <si>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</si>
  <si>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</si>
  <si>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</si>
  <si>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</si>
  <si>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</si>
  <si>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</si>
  <si>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</si>
  <si>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</si>
  <si>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</si>
  <si>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</si>
  <si>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</si>
  <si>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</si>
  <si>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</si>
  <si>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</si>
  <si>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</si>
  <si>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</si>
  <si>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</si>
  <si>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</si>
  <si>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</si>
  <si>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</si>
  <si>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</si>
  <si>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</si>
  <si>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</si>
  <si>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</si>
  <si>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</si>
  <si>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</si>
  <si>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</si>
  <si>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</si>
  <si>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</si>
  <si>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</si>
  <si>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</si>
  <si>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</si>
  <si>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</si>
  <si>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</si>
  <si>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</si>
  <si>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</si>
  <si>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</si>
  <si>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</si>
  <si>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</si>
  <si>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</si>
  <si>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</si>
  <si>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</si>
  <si>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</si>
  <si>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</si>
  <si>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</si>
  <si>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</si>
  <si>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</si>
  <si>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</si>
  <si>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</si>
  <si>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</si>
  <si>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</si>
  <si>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</si>
  <si>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</si>
  <si>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</si>
  <si>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</si>
  <si>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</si>
  <si>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</si>
  <si>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</si>
  <si>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</si>
  <si>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</si>
  <si>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</si>
  <si>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</si>
  <si>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</si>
  <si>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</si>
  <si>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</si>
  <si>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</si>
  <si>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</si>
  <si>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</si>
  <si>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</si>
  <si>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</si>
  <si>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</si>
  <si>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</si>
  <si>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</si>
  <si>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</si>
  <si>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</si>
  <si>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</si>
  <si>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</si>
  <si>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</si>
  <si>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</si>
  <si>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</si>
  <si>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</si>
  <si>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</si>
  <si>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</si>
  <si>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</si>
  <si>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</si>
  <si>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</si>
  <si>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</si>
  <si>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</si>
  <si>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</si>
  <si>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</si>
  <si>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</si>
  <si>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</si>
  <si>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</si>
  <si>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</si>
  <si>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</si>
  <si>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</si>
  <si>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</si>
  <si>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</si>
  <si>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</si>
  <si>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</si>
  <si>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</si>
  <si>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</si>
  <si>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</si>
  <si>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</si>
  <si>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</si>
  <si>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</si>
  <si>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</si>
  <si>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</si>
  <si>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</si>
  <si>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</si>
  <si>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</si>
  <si>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</si>
  <si>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</si>
  <si>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</si>
  <si>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</si>
  <si>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</si>
  <si>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</si>
  <si>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</si>
  <si>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</si>
  <si>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</si>
  <si>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</si>
  <si>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</si>
  <si>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</si>
  <si>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</si>
  <si>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</si>
  <si>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</si>
  <si>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</si>
  <si>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</si>
  <si>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</si>
  <si>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</si>
  <si>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</si>
  <si>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</si>
  <si>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</si>
  <si>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</si>
  <si>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</si>
  <si>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</si>
  <si>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</si>
  <si>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</si>
  <si>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</si>
  <si>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</si>
  <si>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</si>
  <si>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</si>
  <si>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</si>
  <si>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</si>
  <si>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</si>
  <si>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</si>
  <si>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</si>
  <si>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</si>
  <si>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</si>
  <si>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</si>
  <si>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</si>
  <si>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</si>
  <si>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</si>
  <si>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</si>
  <si>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</si>
  <si>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</si>
  <si>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</si>
  <si>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</si>
  <si>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</si>
  <si>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</si>
  <si>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</si>
  <si>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</si>
  <si>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</si>
  <si>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</si>
  <si>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</si>
  <si>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</si>
  <si>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</si>
  <si>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</si>
  <si>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</si>
  <si>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</si>
  <si>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</si>
  <si>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</si>
  <si>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</si>
  <si>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</si>
  <si>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</si>
  <si>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</si>
  <si>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</si>
  <si>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</si>
  <si>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</si>
  <si>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</si>
  <si>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</si>
  <si>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</si>
  <si>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</si>
  <si>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</si>
  <si>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</si>
  <si>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</si>
  <si>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</si>
  <si>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</si>
  <si>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</si>
  <si>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</si>
  <si>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</si>
  <si>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</si>
  <si>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</si>
  <si>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</si>
  <si>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</si>
  <si>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</si>
  <si>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</si>
  <si>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</si>
  <si>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</si>
  <si>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</si>
  <si>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</si>
  <si>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</si>
  <si>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</si>
  <si>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</si>
  <si>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</si>
  <si>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</si>
  <si>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</si>
  <si>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</si>
  <si>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</si>
  <si>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</si>
  <si>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</si>
  <si>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</si>
  <si>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</si>
  <si>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</si>
  <si>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</si>
  <si>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</si>
  <si>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</si>
  <si>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</si>
  <si>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</si>
  <si>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</si>
  <si>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</si>
  <si>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</si>
  <si>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</si>
  <si>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</si>
  <si>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</si>
  <si>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</si>
  <si>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</si>
  <si>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</si>
  <si>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</si>
  <si>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</si>
  <si>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</si>
  <si>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</si>
  <si>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</si>
  <si>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</si>
  <si>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</si>
  <si>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</si>
  <si>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</si>
  <si>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</si>
  <si>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</si>
  <si>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</si>
  <si>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</si>
  <si>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</si>
  <si>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</si>
  <si>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</si>
  <si>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</si>
  <si>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</si>
  <si>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</si>
  <si>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</si>
  <si>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</si>
  <si>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</si>
  <si>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</si>
  <si>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</si>
  <si>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</si>
  <si>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</si>
  <si>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</si>
  <si>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</si>
  <si>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</si>
  <si>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</si>
  <si>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</si>
  <si>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</si>
  <si>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</si>
  <si>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</si>
  <si>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</si>
  <si>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</si>
  <si>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</si>
  <si>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</si>
  <si>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</si>
  <si>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</si>
  <si>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</si>
  <si>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</si>
  <si>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</si>
  <si>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</si>
  <si>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</si>
  <si>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</si>
  <si>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</si>
  <si>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</si>
  <si>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</si>
  <si>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</si>
  <si>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</si>
  <si>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</si>
  <si>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</si>
  <si>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</si>
  <si>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</si>
  <si>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</si>
  <si>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</si>
  <si>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</si>
  <si>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</si>
  <si>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</si>
  <si>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</si>
  <si>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</si>
  <si>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</si>
  <si>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</si>
  <si>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</si>
  <si>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</si>
  <si>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</si>
  <si>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</si>
  <si>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</si>
  <si>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</si>
  <si>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</si>
  <si>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</si>
  <si>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</si>
  <si>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</si>
  <si>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</si>
  <si>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</si>
  <si>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</si>
  <si>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</si>
  <si>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</si>
  <si>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</si>
  <si>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</si>
  <si>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</si>
  <si>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</si>
  <si>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</si>
  <si>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</si>
  <si>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</si>
  <si>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</si>
  <si>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</si>
  <si>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</si>
  <si>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</si>
  <si>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</si>
  <si>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</si>
  <si>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</si>
  <si>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</si>
  <si>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</si>
  <si>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</si>
  <si>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</si>
  <si>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</si>
  <si>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</si>
  <si>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</si>
  <si>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</si>
  <si>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</si>
  <si>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</si>
  <si>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</si>
  <si>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</si>
  <si>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</si>
  <si>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</si>
  <si>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</si>
  <si>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</si>
  <si>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</si>
  <si>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</si>
  <si>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</si>
  <si>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</si>
  <si>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</si>
  <si>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</si>
  <si>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</si>
  <si>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</si>
  <si>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</si>
  <si>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</si>
  <si>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</si>
  <si>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</si>
  <si>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</si>
  <si>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</si>
  <si>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</si>
  <si>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</si>
  <si>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</si>
  <si>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</si>
  <si>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</si>
  <si>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</si>
  <si>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</si>
  <si>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</si>
  <si>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</si>
  <si>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</si>
  <si>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</si>
  <si>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</si>
  <si>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</si>
  <si>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</si>
  <si>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</si>
  <si>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</si>
  <si>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</si>
  <si>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</si>
  <si>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</si>
  <si>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</si>
  <si>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</si>
  <si>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</si>
  <si>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</si>
  <si>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</si>
  <si>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</si>
  <si>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</si>
  <si>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</si>
  <si>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</si>
  <si>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</si>
  <si>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</si>
  <si>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</si>
  <si>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</si>
  <si>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</si>
  <si>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</si>
  <si>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</si>
  <si>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</si>
  <si>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</si>
  <si>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</si>
  <si>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</si>
  <si>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</si>
  <si>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</si>
  <si>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</si>
  <si>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</si>
  <si>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</si>
  <si>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</si>
  <si>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</si>
  <si>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</si>
  <si>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</si>
  <si>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</si>
  <si>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</si>
  <si>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</si>
  <si>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</si>
  <si>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</si>
  <si>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</si>
  <si>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</si>
  <si>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</si>
  <si>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</si>
  <si>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</si>
  <si>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</si>
  <si>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</si>
  <si>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</si>
  <si>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</si>
  <si>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</si>
  <si>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</si>
  <si>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</si>
  <si>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</si>
  <si>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</si>
  <si>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</si>
  <si>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</si>
  <si>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</si>
  <si>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</si>
  <si>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</si>
  <si>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</si>
  <si>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</si>
  <si>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</si>
  <si>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</si>
  <si>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</si>
  <si>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</si>
  <si>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</si>
  <si>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</si>
  <si>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</si>
  <si>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</si>
  <si>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</si>
  <si>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</si>
  <si>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</si>
  <si>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</si>
  <si>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</si>
  <si>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</si>
  <si>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</si>
  <si>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</si>
  <si>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</si>
  <si>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</si>
  <si>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</si>
  <si>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</si>
  <si>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</si>
  <si>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</si>
  <si>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</si>
  <si>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</si>
  <si>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</si>
  <si>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</si>
  <si>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</si>
  <si>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</si>
  <si>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</si>
  <si>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</si>
  <si>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</si>
  <si>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</si>
  <si>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</si>
  <si>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</si>
  <si>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</si>
  <si>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</si>
  <si>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</si>
  <si>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</si>
  <si>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</si>
  <si>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</si>
  <si>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</si>
  <si>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</si>
  <si>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</si>
  <si>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</si>
  <si>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</si>
  <si>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</si>
  <si>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</si>
  <si>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</si>
  <si>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</si>
  <si>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</si>
  <si>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</si>
  <si>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</si>
  <si>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</si>
  <si>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</si>
  <si>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</si>
  <si>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</si>
  <si>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</si>
  <si>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</si>
  <si>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</si>
  <si>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</si>
  <si>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</si>
  <si>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</si>
  <si>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</si>
  <si>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</si>
  <si>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</si>
  <si>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</si>
  <si>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</si>
  <si>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</si>
  <si>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</si>
  <si>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</si>
  <si>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</si>
  <si>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</si>
  <si>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</si>
  <si>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</si>
  <si>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</si>
  <si>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</si>
  <si>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</si>
  <si>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</si>
  <si>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</si>
  <si>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</si>
  <si>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</si>
  <si>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</si>
  <si>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</si>
  <si>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</si>
  <si>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</si>
  <si>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</si>
  <si>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</si>
  <si>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</si>
  <si>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</si>
  <si>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</si>
  <si>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</si>
  <si>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</si>
  <si>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</si>
  <si>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</si>
  <si>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</si>
  <si>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</si>
  <si>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</si>
  <si>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</si>
  <si>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</si>
  <si>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</si>
  <si>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</si>
  <si>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</si>
  <si>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</si>
  <si>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</si>
  <si>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</si>
  <si>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</si>
  <si>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</si>
  <si>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</si>
  <si>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</si>
  <si>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</si>
  <si>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</si>
  <si>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</si>
  <si>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</si>
  <si>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</si>
  <si>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</si>
  <si>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</si>
  <si>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</si>
  <si>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</si>
  <si>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</si>
  <si>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</si>
  <si>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</si>
  <si>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</si>
  <si>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</si>
  <si>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</si>
  <si>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</si>
  <si>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</si>
  <si>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</si>
  <si>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</si>
  <si>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</si>
  <si>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</si>
  <si>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</si>
  <si>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</si>
  <si>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</si>
  <si>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</si>
  <si>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</si>
  <si>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</si>
  <si>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</si>
  <si>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</si>
  <si>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</si>
  <si>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</si>
  <si>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</si>
  <si>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</si>
  <si>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</si>
  <si>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</si>
  <si>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</si>
  <si>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</si>
  <si>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</si>
  <si>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</si>
  <si>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</si>
  <si>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</si>
  <si>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</si>
  <si>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</si>
  <si>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</si>
  <si>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</si>
  <si>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</si>
  <si>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</si>
  <si>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</si>
  <si>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</si>
  <si>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</si>
  <si>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</si>
  <si>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</si>
  <si>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</si>
  <si>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</si>
  <si>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</si>
  <si>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</si>
  <si>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</si>
  <si>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</si>
  <si>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</si>
  <si>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</si>
  <si>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</si>
  <si>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</si>
  <si>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</si>
  <si>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</si>
  <si>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</si>
  <si>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</si>
  <si>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</si>
  <si>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</si>
  <si>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</si>
  <si>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</si>
  <si>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</si>
  <si>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</si>
  <si>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</si>
  <si>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</si>
  <si>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</si>
  <si>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</si>
  <si>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</si>
  <si>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</si>
  <si>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</si>
  <si>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</si>
  <si>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</si>
  <si>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</si>
  <si>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</si>
  <si>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</si>
  <si>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</si>
  <si>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</si>
  <si>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</si>
  <si>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</si>
  <si>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</si>
  <si>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</si>
  <si>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</si>
  <si>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</si>
  <si>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</si>
  <si>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</si>
  <si>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</si>
  <si>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</si>
  <si>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</si>
  <si>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</si>
  <si>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</si>
  <si>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</si>
  <si>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</si>
  <si>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</si>
  <si>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</si>
  <si>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</si>
  <si>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</si>
  <si>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</si>
  <si>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</si>
  <si>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</si>
  <si>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</si>
  <si>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</si>
  <si>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</si>
  <si>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</si>
  <si>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</si>
  <si>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</si>
  <si>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</si>
  <si>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</si>
  <si>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</si>
  <si>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</si>
  <si>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</si>
  <si>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</si>
  <si>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</si>
  <si>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</si>
  <si>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</si>
  <si>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</si>
  <si>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</si>
  <si>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</si>
  <si>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</si>
  <si>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</si>
  <si>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</si>
  <si>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</si>
  <si>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</si>
  <si>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</si>
  <si>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</si>
  <si>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</si>
  <si>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</si>
  <si>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</si>
  <si>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</si>
  <si>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</si>
  <si>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</si>
  <si>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</si>
  <si>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</si>
  <si>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</si>
  <si>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</si>
  <si>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</si>
  <si>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</si>
  <si>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</si>
  <si>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</si>
  <si>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</si>
  <si>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</si>
  <si>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</si>
  <si>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</si>
  <si>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</si>
  <si>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</si>
  <si>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</si>
  <si>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</si>
  <si>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</si>
  <si>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</si>
  <si>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</si>
  <si>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</si>
  <si>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</si>
  <si>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</si>
  <si>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</si>
  <si>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</si>
  <si>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</si>
  <si>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</si>
  <si>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</si>
  <si>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</si>
  <si>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</si>
  <si>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</si>
  <si>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</si>
  <si>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</si>
  <si>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</si>
  <si>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</si>
  <si>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</si>
  <si>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</si>
  <si>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</si>
  <si>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</si>
  <si>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</si>
  <si>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</si>
  <si>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</si>
  <si>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</si>
  <si>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</si>
  <si>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</si>
  <si>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</si>
  <si>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</si>
  <si>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</si>
  <si>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</si>
  <si>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</si>
  <si>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</si>
  <si>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</si>
  <si>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</si>
  <si>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</si>
  <si>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</si>
  <si>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</si>
  <si>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</si>
  <si>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</si>
  <si>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</si>
  <si>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</si>
  <si>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</si>
  <si>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</si>
  <si>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</si>
  <si>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</si>
  <si>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</si>
  <si>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</si>
  <si>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</si>
  <si>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</si>
  <si>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</si>
  <si>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</si>
  <si>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</si>
  <si>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</si>
  <si>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</si>
  <si>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</si>
  <si>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</si>
  <si>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</si>
  <si>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</si>
  <si>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</si>
  <si>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</si>
  <si>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</si>
  <si>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</si>
  <si>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</si>
  <si>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</si>
  <si>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</si>
  <si>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</si>
  <si>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</si>
  <si>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</si>
  <si>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</si>
  <si>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</si>
  <si>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</si>
  <si>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</si>
  <si>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</si>
  <si>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</si>
  <si>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</si>
  <si>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</si>
  <si>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</si>
  <si>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</si>
  <si>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</si>
  <si>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</si>
  <si>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</si>
  <si>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</si>
  <si>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</si>
  <si>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</si>
  <si>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</si>
  <si>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</si>
  <si>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</si>
  <si>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</si>
  <si>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</si>
  <si>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</si>
  <si>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</si>
  <si>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</si>
  <si>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</si>
  <si>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</si>
  <si>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</si>
  <si>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</si>
  <si>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</si>
  <si>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</si>
  <si>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</si>
  <si>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</si>
  <si>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</si>
  <si>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</si>
  <si>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</si>
  <si>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</si>
  <si>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</si>
  <si>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</si>
  <si>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</si>
  <si>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</si>
  <si>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</si>
  <si>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</si>
  <si>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</si>
  <si>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</si>
  <si>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</si>
  <si>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</si>
  <si>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</si>
  <si>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</si>
  <si>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</si>
  <si>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</si>
  <si>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</si>
  <si>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</si>
  <si>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</si>
  <si>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</si>
  <si>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</si>
  <si>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</si>
  <si>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</si>
  <si>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</si>
  <si>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</si>
  <si>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</si>
  <si>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</si>
  <si>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</si>
  <si>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</si>
  <si>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</si>
  <si>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</si>
  <si>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</si>
  <si>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</si>
  <si>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</si>
  <si>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</si>
  <si>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</si>
  <si>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</si>
  <si>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</si>
  <si>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</si>
  <si>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</si>
  <si>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</si>
  <si>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</si>
  <si>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</si>
  <si>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</si>
  <si>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</si>
  <si>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</si>
  <si>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</si>
  <si>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</si>
  <si>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</si>
  <si>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</si>
  <si>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</si>
  <si>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</si>
  <si>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</si>
  <si>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</si>
  <si>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</si>
  <si>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</si>
  <si>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</si>
  <si>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</si>
  <si>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</si>
  <si>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</si>
  <si>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</si>
  <si>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</si>
  <si>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</si>
  <si>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</si>
  <si>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</si>
  <si>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</si>
  <si>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</si>
  <si>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</si>
  <si>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</si>
  <si>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</si>
  <si>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</si>
  <si>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</si>
  <si>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</si>
  <si>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</si>
  <si>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</si>
  <si>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</si>
  <si>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</si>
  <si>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</si>
  <si>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</si>
  <si>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</si>
  <si>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</si>
  <si>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</si>
  <si>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</si>
  <si>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</si>
  <si>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</si>
  <si>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</si>
  <si>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</si>
  <si>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</si>
  <si>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</si>
  <si>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</si>
  <si>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</si>
  <si>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</si>
  <si>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</si>
  <si>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</si>
  <si>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</si>
  <si>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</si>
  <si>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</si>
  <si>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</si>
  <si>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</si>
  <si>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</si>
  <si>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</si>
  <si>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</si>
  <si>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</si>
  <si>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</si>
  <si>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</si>
  <si>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</si>
  <si>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</si>
  <si>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</si>
  <si>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</si>
  <si>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</si>
  <si>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</si>
  <si>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</si>
  <si>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</si>
  <si>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</si>
  <si>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</si>
  <si>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</si>
  <si>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</si>
  <si>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</si>
  <si>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</si>
  <si>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</si>
  <si>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</si>
  <si>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</si>
  <si>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</si>
  <si>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</si>
  <si>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</si>
  <si>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</si>
  <si>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</si>
  <si>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</si>
  <si>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</si>
  <si>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</si>
  <si>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</si>
  <si>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</si>
  <si>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</si>
  <si>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</si>
  <si>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</si>
  <si>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</si>
  <si>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</si>
  <si>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</si>
  <si>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</si>
  <si>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</si>
  <si>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</si>
  <si>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</si>
  <si>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</si>
  <si>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</si>
  <si>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</si>
  <si>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</si>
  <si>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</si>
  <si>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</si>
  <si>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</si>
  <si>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</si>
  <si>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</si>
  <si>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</si>
  <si>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</si>
  <si>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</si>
  <si>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</si>
  <si>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</si>
  <si>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</si>
  <si>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</si>
  <si>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</si>
  <si>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</si>
  <si>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</si>
  <si>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</si>
  <si>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</si>
  <si>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</si>
  <si>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</si>
  <si>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</si>
  <si>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</si>
  <si>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</si>
  <si>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</si>
  <si>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</si>
  <si>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</si>
  <si>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</si>
  <si>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</si>
  <si>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</si>
  <si>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</si>
  <si>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</si>
  <si>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</si>
  <si>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</si>
  <si>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</si>
  <si>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</si>
  <si>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</si>
  <si>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</si>
  <si>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</si>
  <si>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</si>
  <si>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</si>
  <si>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</si>
  <si>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</si>
  <si>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</si>
  <si>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</si>
  <si>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</si>
  <si>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</si>
  <si>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</si>
  <si>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</si>
  <si>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</si>
  <si>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</si>
  <si>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</si>
  <si>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</si>
  <si>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</si>
  <si>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</si>
  <si>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</si>
  <si>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</si>
  <si>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</si>
  <si>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</si>
  <si>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</si>
  <si>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</si>
  <si>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</si>
  <si>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</si>
  <si>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</si>
  <si>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</si>
  <si>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</si>
  <si>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</si>
  <si>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</si>
  <si>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</si>
  <si>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</si>
  <si>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</si>
  <si>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</si>
  <si>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</si>
  <si>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</si>
  <si>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</si>
  <si>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</si>
  <si>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</si>
  <si>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</si>
  <si>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</si>
  <si>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</si>
  <si>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</si>
  <si>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</si>
  <si>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</si>
  <si>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</si>
  <si>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</si>
  <si>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</si>
  <si>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</si>
  <si>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</si>
  <si>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</si>
  <si>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</si>
  <si>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</si>
  <si>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</si>
  <si>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</si>
  <si>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</si>
  <si>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</si>
  <si>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</si>
  <si>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</si>
  <si>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</si>
  <si>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</si>
  <si>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</si>
  <si>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</si>
  <si>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</si>
  <si>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</si>
  <si>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</si>
  <si>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</si>
  <si>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</si>
  <si>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</si>
  <si>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</si>
  <si>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</si>
  <si>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</si>
  <si>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</si>
  <si>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</si>
  <si>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</si>
  <si>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</si>
  <si>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</si>
  <si>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</si>
  <si>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</si>
  <si>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</si>
  <si>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</si>
  <si>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</si>
  <si>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</si>
  <si>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</si>
  <si>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</si>
  <si>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</si>
  <si>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</si>
  <si>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</si>
  <si>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</si>
  <si>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</si>
  <si>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</si>
  <si>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</si>
  <si>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</si>
  <si>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</si>
  <si>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</si>
  <si>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</si>
  <si>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</si>
  <si>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</si>
  <si>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</si>
  <si>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</si>
  <si>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</si>
  <si>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</si>
  <si>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</si>
  <si>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</si>
  <si>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</si>
  <si>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</si>
  <si>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</si>
  <si>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</si>
  <si>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</si>
  <si>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</si>
  <si>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</si>
  <si>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</si>
  <si>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</si>
  <si>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</si>
  <si>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</si>
  <si>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</si>
  <si>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</si>
  <si>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</si>
  <si>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</si>
  <si>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</si>
  <si>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</si>
  <si>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</si>
  <si>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</si>
  <si>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</si>
  <si>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</si>
  <si>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</si>
  <si>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</si>
  <si>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</si>
  <si>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</si>
  <si>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</si>
  <si>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</si>
  <si>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</si>
  <si>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</si>
  <si>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</si>
  <si>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</si>
  <si>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</si>
  <si>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</si>
  <si>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</si>
  <si>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</si>
  <si>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</si>
  <si>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</si>
  <si>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</si>
  <si>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</si>
  <si>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</si>
  <si>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</si>
  <si>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</si>
  <si>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</si>
  <si>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</si>
  <si>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</si>
  <si>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</si>
  <si>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</si>
  <si>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</si>
  <si>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</si>
  <si>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</si>
  <si>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</si>
  <si>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</si>
  <si>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</si>
  <si>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</si>
  <si>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</si>
  <si>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</si>
  <si>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</si>
  <si>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</si>
  <si>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</si>
  <si>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</si>
  <si>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</si>
  <si>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</si>
  <si>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</si>
  <si>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</si>
  <si>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</si>
  <si>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</si>
  <si>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</si>
  <si>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</si>
  <si>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</si>
  <si>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</si>
  <si>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</si>
  <si>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</si>
  <si>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</si>
  <si>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</si>
  <si>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</si>
  <si>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</si>
  <si>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</si>
  <si>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</si>
  <si>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</si>
  <si>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</si>
  <si>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</si>
  <si>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</si>
  <si>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</si>
  <si>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</si>
  <si>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</si>
  <si>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</si>
  <si>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</si>
  <si>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</si>
  <si>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</si>
  <si>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</si>
  <si>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</si>
  <si>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</si>
  <si>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</si>
  <si>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</si>
  <si>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</si>
  <si>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</si>
  <si>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</si>
  <si>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</si>
  <si>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</si>
  <si>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</si>
  <si>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</si>
  <si>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</si>
  <si>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</si>
  <si>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</si>
  <si>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</si>
  <si>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</si>
  <si>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</si>
  <si>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</si>
  <si>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</si>
  <si>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</si>
  <si>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</si>
  <si>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</si>
  <si>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</si>
  <si>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</si>
  <si>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</si>
  <si>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</si>
  <si>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</si>
  <si>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</si>
  <si>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</si>
  <si>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</si>
  <si>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</si>
  <si>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</si>
  <si>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</si>
  <si>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</si>
  <si>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</si>
  <si>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</si>
  <si>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</si>
  <si>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</si>
  <si>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</si>
  <si>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</si>
  <si>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</si>
  <si>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</si>
  <si>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</si>
  <si>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</si>
  <si>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</si>
  <si>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</si>
  <si>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</si>
  <si>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</si>
  <si>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</si>
  <si>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</si>
  <si>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</si>
  <si>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</si>
  <si>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</si>
  <si>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</si>
  <si>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</si>
  <si>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</si>
  <si>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</si>
  <si>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</si>
  <si>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</si>
  <si>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</si>
  <si>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</si>
  <si>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</si>
  <si>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</si>
  <si>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</si>
  <si>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</si>
  <si>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</si>
  <si>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</si>
  <si>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</si>
  <si>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</si>
  <si>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</si>
  <si>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</si>
  <si>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</si>
  <si>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</si>
  <si>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</si>
  <si>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</si>
  <si>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</si>
  <si>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</si>
  <si>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</si>
  <si>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</si>
  <si>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</si>
  <si>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</si>
  <si>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</si>
  <si>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</si>
  <si>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</si>
  <si>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</si>
  <si>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</si>
  <si>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</si>
  <si>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</si>
  <si>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</si>
  <si>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</si>
  <si>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</si>
  <si>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</si>
  <si>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</si>
  <si>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</si>
  <si>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</si>
  <si>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</si>
  <si>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</si>
  <si>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</si>
  <si>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</si>
  <si>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</si>
  <si>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</si>
  <si>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</si>
  <si>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</si>
  <si>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</si>
  <si>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</si>
  <si>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</si>
  <si>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</si>
  <si>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</si>
  <si>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</si>
  <si>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</si>
  <si>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</si>
  <si>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</si>
  <si>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</si>
  <si>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</si>
  <si>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</si>
  <si>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</si>
  <si>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</si>
  <si>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</si>
  <si>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</si>
  <si>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</si>
  <si>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</si>
  <si>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</si>
  <si>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</si>
  <si>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</si>
  <si>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</si>
  <si>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</si>
  <si>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</si>
  <si>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</si>
  <si>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</si>
  <si>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</si>
  <si>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</si>
  <si>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</si>
  <si>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</si>
  <si>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</si>
  <si>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</si>
  <si>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</si>
  <si>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</si>
  <si>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</si>
  <si>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</si>
  <si>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</si>
  <si>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</si>
  <si>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</si>
  <si>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</si>
  <si>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</si>
  <si>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</si>
  <si>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</si>
  <si>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</si>
  <si>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</si>
  <si>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</si>
  <si>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</si>
  <si>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</si>
  <si>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</si>
  <si>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</si>
  <si>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</si>
  <si>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</si>
  <si>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</si>
  <si>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</si>
  <si>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</si>
  <si>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</si>
  <si>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</si>
  <si>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</si>
  <si>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</si>
  <si>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</si>
  <si>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</si>
  <si>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</si>
  <si>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</si>
  <si>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</si>
  <si>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</si>
  <si>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</si>
  <si>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</si>
  <si>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</si>
  <si>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</si>
  <si>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</si>
  <si>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</si>
  <si>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</si>
  <si>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</si>
  <si>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</si>
  <si>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</si>
  <si>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</si>
  <si>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</si>
  <si>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</si>
  <si>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</si>
  <si>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</si>
  <si>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</si>
  <si>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</si>
  <si>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</si>
  <si>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</si>
  <si>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</si>
  <si>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</si>
  <si>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</si>
  <si>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</si>
  <si>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</si>
  <si>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</si>
  <si>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</si>
  <si>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</si>
  <si>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</si>
  <si>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</si>
  <si>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</si>
  <si>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</si>
  <si>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</si>
  <si>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</si>
  <si>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</si>
  <si>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</si>
  <si>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</si>
  <si>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</si>
  <si>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</si>
  <si>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</si>
  <si>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</si>
  <si>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</si>
  <si>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</si>
  <si>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</si>
  <si>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</si>
  <si>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</si>
  <si>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</si>
  <si>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</si>
  <si>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</si>
  <si>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</si>
  <si>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</si>
  <si>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</si>
  <si>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</si>
  <si>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</si>
  <si>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</si>
  <si>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</si>
  <si>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</si>
  <si>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</si>
  <si>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</si>
  <si>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</si>
  <si>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</si>
  <si>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</si>
  <si>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</si>
  <si>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</si>
  <si>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</si>
  <si>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</si>
  <si>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</si>
  <si>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</si>
  <si>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</si>
  <si>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</si>
  <si>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</si>
  <si>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</si>
  <si>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</si>
  <si>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</si>
  <si>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</si>
  <si>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</si>
  <si>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</si>
  <si>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</si>
  <si>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</si>
  <si>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</si>
  <si>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</si>
  <si>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</si>
  <si>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</si>
  <si>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</si>
  <si>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</si>
  <si>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</si>
  <si>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</si>
  <si>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</si>
  <si>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</si>
  <si>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</si>
  <si>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</si>
  <si>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</si>
  <si>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</si>
  <si>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</si>
  <si>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</si>
  <si>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</si>
  <si>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</si>
  <si>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</si>
  <si>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</si>
  <si>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</si>
  <si>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</si>
  <si>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</si>
  <si>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</si>
  <si>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</si>
  <si>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</si>
  <si>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</si>
  <si>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</si>
  <si>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</si>
  <si>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</si>
  <si>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</si>
  <si>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</si>
  <si>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</si>
  <si>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</si>
  <si>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</si>
  <si>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</si>
  <si>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</si>
  <si>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</si>
  <si>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</si>
  <si>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</si>
  <si>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</si>
  <si>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</si>
  <si>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</si>
  <si>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</si>
  <si>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</si>
  <si>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</si>
  <si>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</si>
  <si>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</si>
  <si>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</si>
  <si>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</si>
  <si>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</si>
  <si>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</si>
  <si>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</si>
  <si>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</si>
  <si>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</si>
  <si>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</si>
  <si>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</si>
  <si>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</si>
  <si>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</si>
  <si>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</si>
  <si>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</si>
  <si>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</si>
  <si>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</si>
  <si>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</si>
  <si>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</si>
  <si>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</si>
  <si>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</si>
  <si>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</si>
  <si>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</si>
  <si>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</si>
  <si>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</si>
  <si>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</si>
  <si>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</si>
  <si>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</si>
  <si>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</si>
  <si>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</si>
  <si>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</si>
  <si>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</si>
  <si>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</si>
  <si>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</si>
  <si>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</si>
  <si>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</si>
  <si>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</si>
  <si>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</si>
  <si>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</si>
  <si>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</si>
  <si>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</si>
  <si>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</si>
  <si>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</si>
  <si>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</si>
  <si>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</si>
  <si>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</si>
  <si>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</si>
  <si>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</si>
  <si>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</si>
  <si>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</si>
  <si>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</si>
  <si>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</si>
  <si>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</si>
  <si>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</si>
  <si>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</si>
  <si>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</si>
  <si>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</si>
  <si>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</si>
  <si>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</si>
  <si>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</si>
  <si>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</si>
  <si>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</si>
  <si>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</si>
  <si>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</si>
  <si>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</si>
  <si>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</si>
  <si>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</si>
  <si>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</si>
  <si>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</si>
  <si>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</si>
  <si>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</si>
  <si>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</si>
  <si>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</si>
  <si>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</si>
  <si>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</si>
  <si>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</si>
  <si>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</si>
  <si>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</si>
  <si>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</si>
  <si>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</si>
  <si>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</si>
  <si>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</si>
  <si>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</si>
  <si>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</si>
  <si>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</si>
  <si>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</si>
  <si>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</si>
  <si>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</si>
  <si>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</si>
  <si>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</si>
  <si>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</si>
  <si>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</si>
  <si>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</si>
  <si>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</si>
  <si>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</si>
  <si>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</si>
  <si>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</si>
  <si>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</si>
  <si>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</si>
  <si>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</si>
  <si>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</si>
  <si>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</si>
  <si>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</si>
  <si>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</si>
  <si>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</si>
  <si>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</si>
  <si>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</si>
  <si>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</si>
  <si>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</si>
  <si>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</si>
  <si>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</si>
  <si>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</si>
  <si>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</si>
  <si>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</si>
  <si>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</si>
  <si>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</si>
  <si>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</si>
  <si>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</si>
  <si>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</si>
  <si>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</si>
  <si>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</si>
  <si>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</si>
  <si>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</si>
  <si>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</si>
  <si>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</si>
  <si>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</si>
  <si>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</si>
  <si>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</si>
  <si>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</si>
  <si>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</si>
  <si>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</si>
  <si>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</si>
  <si>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</si>
  <si>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</si>
  <si>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</si>
  <si>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</si>
  <si>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</si>
  <si>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</si>
  <si>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</si>
  <si>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</si>
  <si>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</si>
  <si>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</si>
  <si>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</si>
  <si>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</si>
  <si>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</si>
  <si>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</si>
  <si>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</si>
  <si>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</si>
  <si>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</si>
  <si>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</si>
  <si>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</si>
  <si>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</si>
  <si>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</si>
  <si>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</si>
  <si>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</si>
  <si>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</si>
  <si>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</si>
  <si>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</si>
  <si>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</si>
  <si>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</si>
  <si>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</si>
  <si>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</si>
  <si>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</si>
  <si>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</si>
  <si>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</si>
  <si>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</si>
  <si>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</si>
  <si>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</si>
  <si>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</si>
  <si>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</si>
  <si>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</si>
  <si>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</si>
  <si>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</si>
  <si>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</si>
  <si>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</si>
  <si>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</si>
  <si>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</si>
  <si>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</si>
  <si>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</si>
  <si>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</si>
  <si>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</si>
  <si>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</si>
  <si>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</si>
  <si>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</si>
  <si>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</si>
  <si>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</si>
  <si>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</si>
  <si>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</si>
  <si>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</si>
  <si>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</si>
  <si>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</si>
  <si>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</si>
  <si>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</si>
  <si>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</si>
  <si>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</si>
  <si>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</si>
  <si>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</si>
  <si>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</si>
  <si>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</si>
  <si>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</si>
  <si>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</si>
  <si>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</si>
  <si>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</si>
  <si>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</si>
  <si>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</si>
  <si>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</si>
  <si>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</si>
  <si>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</si>
  <si>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</si>
  <si>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</si>
  <si>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</si>
  <si>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</si>
  <si>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</si>
  <si>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</si>
  <si>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</si>
  <si>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</si>
  <si>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</si>
  <si>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</si>
  <si>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</si>
  <si>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</si>
  <si>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</si>
  <si>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</si>
  <si>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</si>
  <si>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</si>
  <si>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</si>
  <si>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</si>
  <si>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</si>
  <si>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</si>
  <si>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</si>
  <si>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</si>
  <si>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</si>
  <si>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</si>
  <si>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</si>
  <si>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</si>
  <si>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</si>
  <si>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</si>
  <si>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</si>
  <si>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</si>
  <si>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</si>
  <si>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</si>
  <si>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</si>
  <si>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</si>
  <si>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</si>
  <si>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</si>
  <si>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</si>
  <si>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</si>
  <si>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</si>
  <si>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</si>
  <si>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</si>
  <si>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</si>
  <si>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</si>
  <si>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</si>
  <si>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</si>
  <si>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</si>
  <si>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</si>
  <si>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</si>
  <si>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</si>
  <si>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</si>
  <si>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</si>
  <si>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</si>
  <si>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</si>
  <si>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</si>
  <si>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</si>
  <si>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</si>
  <si>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</si>
  <si>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</si>
  <si>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</si>
  <si>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</si>
  <si>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</si>
  <si>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</si>
  <si>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</si>
  <si>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</si>
  <si>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</si>
  <si>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</si>
  <si>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</si>
  <si>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</si>
  <si>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</si>
  <si>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</si>
  <si>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</si>
  <si>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</si>
  <si>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</si>
  <si>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</si>
  <si>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</si>
  <si>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</si>
  <si>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</si>
  <si>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</si>
  <si>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</si>
  <si>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</si>
  <si>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</si>
  <si>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</si>
  <si>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</si>
  <si>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</si>
  <si>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</si>
  <si>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</si>
  <si>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</si>
  <si>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</si>
  <si>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</si>
  <si>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</si>
  <si>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</si>
  <si>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</si>
  <si>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</si>
  <si>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</si>
  <si>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</si>
  <si>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</si>
  <si>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</si>
  <si>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</si>
  <si>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</si>
  <si>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</si>
  <si>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</si>
  <si>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</si>
  <si>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</si>
  <si>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</si>
  <si>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</si>
  <si>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</si>
  <si>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</si>
  <si>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</si>
  <si>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</si>
  <si>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</si>
  <si>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</si>
  <si>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</si>
  <si>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</si>
  <si>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</si>
  <si>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</si>
  <si>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</si>
  <si>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</si>
  <si>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</si>
  <si>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</si>
  <si>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</si>
  <si>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</si>
  <si>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</si>
  <si>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</si>
  <si>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</si>
  <si>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</si>
  <si>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</si>
  <si>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</si>
  <si>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</si>
  <si>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</si>
  <si>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</si>
  <si>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</si>
  <si>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</si>
  <si>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</si>
  <si>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</si>
  <si>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</si>
  <si>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</si>
  <si>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</si>
  <si>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</si>
  <si>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</si>
  <si>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</si>
  <si>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</si>
  <si>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</si>
  <si>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</si>
  <si>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</si>
  <si>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</si>
  <si>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</si>
  <si>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</si>
  <si>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</si>
  <si>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</si>
  <si>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</si>
  <si>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</si>
  <si>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</si>
  <si>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</si>
  <si>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</si>
  <si>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</si>
  <si>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</si>
  <si>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</si>
  <si>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</si>
  <si>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</si>
  <si>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</si>
  <si>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</si>
  <si>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</si>
  <si>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</si>
  <si>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</si>
  <si>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</si>
  <si>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</si>
  <si>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</si>
  <si>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</si>
  <si>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</si>
  <si>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</si>
  <si>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</si>
  <si>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</si>
  <si>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</si>
  <si>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</si>
  <si>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</si>
  <si>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</si>
  <si>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</si>
  <si>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</si>
  <si>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</si>
  <si>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</si>
  <si>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</si>
  <si>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</si>
  <si>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</si>
  <si>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</si>
  <si>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</si>
  <si>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</si>
  <si>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</si>
  <si>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</si>
  <si>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</si>
  <si>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</si>
  <si>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</si>
  <si>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</si>
  <si>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</si>
  <si>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</si>
  <si>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</si>
  <si>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</si>
  <si>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</si>
  <si>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</si>
  <si>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</si>
  <si>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</si>
  <si>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</si>
  <si>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</si>
  <si>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</si>
  <si>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</si>
  <si>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</si>
  <si>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</si>
  <si>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</si>
  <si>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</si>
  <si>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</si>
  <si>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</si>
  <si>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</si>
  <si>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</si>
  <si>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</si>
  <si>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</si>
  <si>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</si>
  <si>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</si>
  <si>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</si>
  <si>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</si>
  <si>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</si>
  <si>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</si>
  <si>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</si>
  <si>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</si>
  <si>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</si>
  <si>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</si>
  <si>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</si>
  <si>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</si>
  <si>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</si>
  <si>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</si>
  <si>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</si>
  <si>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</si>
  <si>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</si>
  <si>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</si>
  <si>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</si>
  <si>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</si>
  <si>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</si>
  <si>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</si>
  <si>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</si>
  <si>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</si>
  <si>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</si>
  <si>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</si>
  <si>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</si>
  <si>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</si>
  <si>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</si>
  <si>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</si>
  <si>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</si>
  <si>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</si>
  <si>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</si>
  <si>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</si>
  <si>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</si>
  <si>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</si>
  <si>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</si>
  <si>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</si>
  <si>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</si>
  <si>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</si>
  <si>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</si>
  <si>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</si>
  <si>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</si>
  <si>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</si>
  <si>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</si>
  <si>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</si>
  <si>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</si>
  <si>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</si>
  <si>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</si>
  <si>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</si>
  <si>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</si>
  <si>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</si>
  <si>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</si>
  <si>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</si>
  <si>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</si>
  <si>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</si>
  <si>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</si>
  <si>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</si>
  <si>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</si>
  <si>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</si>
  <si>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</si>
  <si>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</si>
  <si>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</si>
  <si>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</si>
  <si>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</si>
  <si>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</si>
  <si>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</si>
  <si>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</si>
  <si>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</si>
  <si>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</si>
  <si>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</si>
  <si>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</si>
  <si>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</si>
  <si>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</si>
  <si>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</si>
  <si>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</si>
  <si>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</si>
  <si>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</si>
  <si>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</si>
  <si>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</si>
  <si>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</si>
  <si>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</si>
  <si>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</si>
  <si>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</si>
  <si>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</si>
  <si>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</si>
  <si>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</si>
  <si>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</si>
  <si>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</si>
  <si>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</si>
  <si>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</si>
  <si>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</si>
  <si>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</si>
  <si>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</si>
  <si>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</si>
  <si>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</si>
  <si>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</si>
  <si>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</si>
  <si>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</si>
  <si>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</si>
  <si>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</si>
  <si>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</si>
  <si>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</si>
  <si>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</si>
  <si>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</si>
  <si>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</si>
  <si>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</si>
  <si>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</si>
  <si>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</si>
  <si>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</si>
  <si>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</si>
  <si>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</si>
  <si>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</si>
  <si>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</si>
  <si>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</si>
  <si>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</si>
  <si>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</si>
  <si>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</si>
  <si>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</si>
  <si>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</si>
  <si>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</si>
  <si>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</si>
  <si>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</si>
  <si>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</si>
  <si>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</si>
  <si>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</si>
  <si>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</si>
  <si>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</si>
  <si>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</si>
  <si>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</si>
  <si>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</si>
  <si>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</si>
  <si>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</si>
  <si>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</si>
  <si>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</si>
  <si>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</si>
  <si>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</si>
  <si>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</si>
  <si>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</si>
  <si>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</si>
  <si>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</si>
  <si>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</si>
  <si>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</si>
  <si>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</si>
  <si>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</si>
  <si>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</si>
  <si>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</si>
  <si>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</si>
  <si>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</si>
  <si>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</si>
  <si>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</si>
  <si>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</si>
  <si>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</si>
  <si>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</si>
  <si>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</si>
  <si>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</si>
  <si>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</si>
  <si>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</si>
  <si>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</si>
  <si>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</si>
  <si>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</si>
  <si>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</si>
  <si>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</si>
  <si>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</si>
  <si>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</si>
  <si>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</si>
  <si>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</si>
  <si>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</si>
  <si>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</si>
  <si>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</si>
  <si>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</si>
  <si>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</si>
  <si>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</si>
  <si>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</si>
  <si>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</si>
  <si>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</si>
  <si>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</si>
  <si>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</si>
  <si>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</si>
  <si>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</si>
  <si>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</si>
  <si>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</si>
  <si>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</si>
  <si>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</si>
  <si>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</si>
  <si>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</si>
  <si>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</si>
  <si>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</si>
  <si>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</si>
  <si>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</si>
  <si>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</si>
  <si>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</si>
  <si>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</si>
  <si>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</si>
  <si>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</si>
  <si>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</si>
  <si>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</si>
  <si>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</si>
  <si>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</si>
  <si>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</si>
  <si>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</si>
  <si>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</si>
  <si>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</si>
  <si>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</si>
  <si>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</si>
  <si>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</si>
  <si>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</si>
  <si>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</si>
  <si>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</si>
  <si>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</si>
  <si>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</si>
  <si>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</si>
  <si>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</si>
  <si>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</si>
  <si>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</si>
  <si>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</si>
  <si>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</si>
  <si>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</si>
  <si>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</si>
  <si>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</si>
  <si>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</si>
  <si>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</si>
  <si>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</si>
  <si>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</si>
  <si>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</si>
  <si>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</si>
  <si>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</si>
  <si>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</si>
  <si>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</si>
  <si>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</si>
  <si>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</si>
  <si>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</si>
  <si>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</si>
  <si>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</si>
  <si>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</si>
  <si>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</si>
  <si>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</si>
  <si>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</si>
  <si>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</si>
  <si>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</si>
  <si>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</si>
  <si>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</si>
  <si>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</si>
  <si>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</si>
  <si>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</si>
  <si>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</si>
  <si>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</si>
  <si>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</si>
  <si>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</si>
  <si>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</si>
  <si>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</si>
  <si>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</si>
  <si>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</si>
  <si>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</si>
  <si>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</si>
  <si>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</si>
  <si>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</si>
  <si>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</si>
  <si>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</si>
  <si>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</si>
  <si>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</si>
  <si>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</si>
  <si>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</si>
  <si>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</si>
  <si>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</si>
  <si>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</si>
  <si>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</si>
  <si>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</si>
  <si>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</si>
  <si>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</si>
  <si>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</si>
  <si>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</si>
  <si>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</si>
  <si>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</si>
  <si>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</si>
  <si>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</si>
  <si>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</si>
  <si>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</si>
  <si>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</si>
  <si>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</si>
  <si>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</si>
  <si>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</si>
  <si>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</si>
  <si>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</si>
  <si>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</si>
  <si>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</si>
  <si>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</si>
  <si>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</si>
  <si>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</si>
  <si>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</si>
  <si>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</si>
  <si>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</si>
  <si>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</si>
  <si>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</si>
  <si>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</si>
  <si>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</si>
  <si>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</si>
  <si>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</si>
  <si>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</si>
  <si>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</si>
  <si>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</si>
  <si>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</si>
  <si>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</si>
  <si>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</si>
  <si>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</si>
  <si>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</si>
  <si>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</si>
  <si>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</si>
  <si>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</si>
  <si>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</si>
  <si>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</si>
  <si>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</si>
  <si>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</si>
  <si>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</si>
  <si>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</si>
  <si>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</si>
  <si>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</si>
  <si>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</si>
  <si>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</si>
  <si>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</si>
  <si>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</si>
  <si>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</si>
  <si>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</si>
  <si>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</si>
  <si>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</si>
  <si>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</si>
  <si>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</si>
  <si>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</si>
  <si>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</si>
  <si>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</si>
  <si>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</si>
  <si>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</si>
  <si>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</si>
  <si>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</si>
  <si>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</si>
  <si>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</si>
  <si>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</si>
  <si>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</si>
  <si>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</si>
  <si>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</si>
  <si>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</si>
  <si>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</si>
  <si>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</si>
  <si>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</si>
  <si>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</si>
  <si>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</si>
  <si>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</si>
  <si>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</si>
  <si>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</si>
  <si>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</si>
  <si>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</si>
  <si>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</si>
  <si>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</si>
  <si>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</si>
  <si>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</si>
  <si>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</si>
  <si>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</si>
  <si>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</si>
  <si>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</si>
  <si>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</si>
  <si>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</si>
  <si>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</si>
  <si>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</si>
  <si>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</si>
  <si>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</si>
  <si>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</si>
  <si>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</si>
  <si>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</si>
  <si>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</si>
  <si>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</si>
  <si>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</si>
  <si>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</si>
  <si>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</si>
  <si>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</si>
  <si>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</si>
  <si>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</si>
  <si>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</si>
  <si>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</si>
  <si>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</si>
  <si>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</si>
  <si>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</si>
  <si>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</si>
  <si>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</si>
  <si>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</si>
  <si>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</si>
  <si>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</si>
  <si>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</si>
  <si>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</si>
  <si>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</si>
  <si>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</si>
  <si>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</si>
  <si>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</si>
  <si>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</si>
  <si>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</si>
  <si>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</si>
  <si>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</si>
  <si>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</si>
  <si>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</si>
  <si>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</si>
  <si>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</si>
  <si>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</si>
  <si>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</si>
  <si>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</si>
  <si>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</si>
  <si>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</si>
  <si>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</si>
  <si>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</si>
  <si>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</si>
  <si>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</si>
  <si>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</si>
  <si>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</si>
  <si>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</si>
  <si>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</si>
  <si>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</si>
  <si>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</si>
  <si>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</si>
  <si>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</si>
  <si>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</si>
  <si>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</si>
  <si>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</si>
  <si>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</si>
  <si>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</si>
  <si>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</si>
  <si>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</si>
  <si>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</si>
  <si>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</si>
  <si>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</si>
  <si>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</si>
  <si>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</si>
  <si>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</si>
  <si>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</si>
  <si>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</si>
  <si>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</si>
  <si>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</si>
  <si>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</si>
  <si>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</si>
  <si>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</si>
  <si>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</si>
  <si>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</si>
  <si>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</si>
  <si>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</si>
  <si>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</si>
  <si>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</si>
  <si>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</si>
  <si>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</si>
  <si>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</si>
  <si>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</si>
  <si>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</si>
  <si>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</si>
  <si>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</si>
  <si>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</si>
  <si>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</si>
  <si>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</si>
  <si>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</si>
  <si>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</si>
  <si>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</si>
  <si>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</si>
  <si>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</si>
  <si>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</si>
  <si>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</si>
  <si>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</si>
  <si>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</si>
  <si>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</si>
  <si>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</si>
  <si>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</si>
  <si>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</si>
  <si>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</si>
  <si>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</si>
  <si>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</si>
  <si>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</si>
  <si>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</si>
  <si>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</si>
  <si>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</si>
  <si>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</si>
  <si>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</si>
  <si>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</si>
  <si>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</si>
  <si>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</si>
  <si>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</si>
  <si>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</si>
  <si>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</si>
  <si>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</si>
  <si>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</si>
  <si>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</si>
  <si>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</si>
  <si>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</si>
  <si>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</si>
  <si>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</si>
  <si>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</si>
  <si>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</si>
  <si>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</si>
  <si>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</si>
  <si>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</si>
  <si>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</si>
  <si>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</si>
  <si>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</si>
  <si>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</si>
  <si>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</si>
  <si>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</si>
  <si>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</si>
  <si>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</si>
  <si>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</si>
  <si>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</si>
  <si>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</si>
  <si>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</si>
  <si>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</si>
  <si>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</si>
  <si>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</si>
  <si>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</si>
  <si>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</si>
  <si>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</si>
  <si>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</si>
  <si>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</si>
  <si>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</si>
  <si>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</si>
  <si>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</si>
  <si>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</si>
  <si>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</si>
  <si>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</si>
  <si>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</si>
  <si>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</si>
  <si>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</si>
  <si>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</si>
  <si>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</si>
  <si>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</si>
  <si>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</si>
  <si>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</si>
  <si>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</si>
  <si>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</si>
  <si>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</si>
  <si>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</si>
  <si>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</si>
  <si>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</si>
  <si>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</si>
  <si>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</si>
  <si>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</si>
  <si>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</si>
  <si>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</si>
  <si>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</si>
  <si>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</si>
  <si>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</si>
  <si>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</si>
  <si>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</si>
  <si>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</si>
  <si>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</si>
  <si>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</si>
  <si>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</si>
  <si>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</si>
  <si>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</si>
  <si>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</si>
  <si>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</si>
  <si>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</si>
  <si>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</si>
  <si>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</si>
  <si>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</si>
  <si>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</si>
  <si>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</si>
  <si>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</si>
  <si>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</si>
  <si>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</si>
  <si>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</si>
  <si>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</si>
  <si>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</si>
  <si>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</si>
  <si>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</si>
  <si>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</si>
  <si>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</si>
  <si>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</si>
  <si>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</si>
  <si>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</si>
  <si>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</si>
  <si>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</si>
  <si>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</si>
  <si>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</si>
  <si>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</si>
  <si>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</si>
  <si>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</si>
  <si>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</si>
  <si>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</si>
  <si>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</si>
  <si>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</si>
  <si>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</si>
  <si>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</si>
  <si>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</si>
  <si>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</si>
  <si>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</si>
  <si>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</si>
  <si>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</si>
  <si>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</si>
  <si>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</si>
  <si>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</si>
  <si>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</si>
  <si>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</si>
  <si>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</si>
  <si>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</si>
  <si>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</si>
  <si>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</si>
  <si>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</si>
  <si>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</si>
  <si>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</si>
  <si>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</si>
  <si>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</si>
  <si>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</si>
  <si>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</si>
  <si>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</si>
  <si>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</si>
  <si>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</si>
  <si>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</si>
  <si>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</si>
  <si>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</si>
  <si>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</si>
  <si>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</si>
  <si>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</si>
  <si>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</si>
  <si>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</si>
  <si>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</si>
  <si>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</si>
  <si>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</si>
  <si>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</si>
  <si>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</si>
  <si>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</si>
  <si>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</si>
  <si>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</si>
  <si>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</si>
  <si>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</si>
  <si>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</si>
  <si>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</si>
  <si>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</si>
  <si>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</si>
  <si>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</si>
  <si>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</si>
  <si>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</si>
  <si>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</si>
  <si>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</si>
  <si>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</si>
  <si>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</si>
  <si>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</si>
  <si>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</si>
  <si>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</si>
  <si>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</si>
  <si>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</si>
  <si>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</si>
  <si>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</si>
  <si>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</si>
  <si>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</si>
  <si>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</si>
  <si>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</si>
  <si>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</si>
  <si>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</si>
  <si>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</si>
  <si>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</si>
  <si>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</si>
  <si>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</si>
  <si>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</si>
  <si>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</si>
  <si>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</si>
  <si>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</si>
  <si>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</si>
  <si>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</si>
  <si>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</si>
  <si>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</si>
  <si>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</si>
  <si>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</si>
  <si>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</si>
  <si>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</si>
  <si>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</si>
  <si>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</si>
  <si>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</si>
  <si>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</si>
  <si>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</si>
  <si>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</si>
  <si>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</si>
  <si>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</si>
  <si>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</si>
  <si>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</si>
  <si>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</si>
  <si>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</si>
  <si>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</si>
  <si>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</si>
  <si>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</si>
  <si>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</si>
  <si>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</si>
  <si>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</si>
  <si>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</si>
  <si>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</si>
  <si>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</si>
  <si>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</si>
  <si>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</si>
  <si>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</si>
  <si>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</si>
  <si>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</si>
  <si>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</si>
  <si>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</si>
  <si>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</si>
  <si>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</si>
  <si>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</si>
  <si>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</si>
  <si>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</si>
  <si>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</si>
  <si>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</si>
  <si>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</si>
  <si>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</si>
  <si>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</si>
  <si>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</si>
  <si>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</si>
  <si>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</si>
  <si>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</si>
  <si>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</si>
  <si>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</si>
  <si>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</si>
  <si>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</si>
  <si>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</si>
  <si>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</si>
  <si>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</si>
  <si>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</si>
  <si>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</si>
  <si>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</si>
  <si>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</si>
  <si>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</si>
  <si>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</si>
  <si>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</si>
  <si>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</si>
  <si>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</si>
  <si>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</si>
  <si>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</si>
  <si>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</si>
  <si>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</si>
  <si>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</si>
  <si>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</si>
  <si>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</si>
  <si>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</si>
  <si>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</si>
  <si>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</si>
  <si>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</si>
  <si>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</si>
  <si>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</si>
  <si>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</si>
  <si>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</si>
  <si>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</si>
  <si>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</si>
  <si>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</si>
  <si>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</si>
  <si>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</si>
  <si>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</si>
  <si>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</si>
  <si>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</si>
  <si>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</si>
  <si>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</si>
  <si>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</si>
  <si>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</si>
  <si>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</si>
  <si>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</si>
  <si>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</si>
  <si>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</si>
  <si>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</si>
  <si>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</si>
  <si>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</si>
  <si>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</si>
  <si>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</si>
  <si>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</si>
  <si>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</si>
  <si>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</si>
  <si>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</si>
  <si>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</si>
  <si>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</si>
  <si>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</si>
  <si>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</si>
  <si>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</si>
  <si>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</si>
  <si>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</si>
  <si>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</si>
  <si>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</si>
  <si>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</si>
  <si>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</si>
  <si>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</si>
  <si>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</si>
  <si>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</si>
  <si>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</si>
  <si>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</si>
  <si>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</si>
  <si>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</si>
  <si>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</si>
  <si>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</si>
  <si>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</si>
  <si>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</si>
  <si>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</si>
  <si>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</si>
  <si>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</si>
  <si>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</si>
  <si>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</si>
  <si>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</si>
  <si>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</si>
  <si>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</si>
  <si>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</si>
  <si>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</si>
  <si>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</si>
  <si>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</si>
  <si>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</si>
  <si>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</si>
  <si>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</si>
  <si>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</si>
  <si>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</si>
  <si>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</si>
  <si>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</si>
  <si>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</si>
  <si>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</si>
  <si>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</si>
  <si>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</si>
  <si>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</si>
  <si>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</si>
  <si>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</si>
  <si>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</si>
  <si>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</si>
  <si>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</si>
  <si>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</si>
  <si>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</si>
  <si>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</si>
  <si>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</si>
  <si>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</si>
  <si>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</si>
  <si>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</si>
  <si>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</si>
  <si>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</si>
  <si>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</si>
  <si>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</si>
  <si>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</si>
  <si>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</si>
  <si>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</si>
  <si>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</si>
  <si>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</si>
  <si>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</si>
  <si>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</si>
  <si>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</si>
  <si>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</si>
  <si>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</si>
  <si>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</si>
  <si>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</si>
  <si>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</si>
  <si>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</si>
  <si>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</si>
  <si>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</si>
  <si>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</si>
  <si>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</si>
  <si>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</si>
  <si>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</si>
  <si>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</si>
  <si>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</si>
  <si>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</si>
  <si>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</si>
  <si>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</si>
  <si>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</si>
  <si>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</si>
  <si>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</si>
  <si>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</si>
  <si>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</si>
  <si>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</si>
  <si>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</si>
  <si>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</si>
  <si>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</si>
  <si>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</si>
  <si>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</si>
  <si>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</si>
  <si>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</si>
  <si>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</si>
  <si>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</si>
  <si>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</si>
  <si>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</si>
  <si>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</si>
  <si>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</si>
  <si>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</si>
  <si>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</si>
  <si>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</si>
  <si>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</si>
  <si>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</si>
  <si>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</si>
  <si>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</si>
  <si>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</si>
  <si>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</si>
  <si>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</si>
  <si>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</si>
  <si>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</si>
  <si>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</si>
  <si>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</si>
  <si>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</si>
  <si>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</si>
  <si>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</si>
  <si>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</si>
  <si>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</si>
  <si>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</si>
  <si>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</si>
  <si>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</si>
  <si>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</si>
  <si>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</si>
  <si>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</si>
  <si>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</si>
  <si>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</si>
  <si>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</si>
  <si>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</si>
  <si>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</si>
  <si>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</si>
  <si>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</si>
  <si>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</si>
  <si>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</si>
  <si>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</si>
  <si>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</si>
  <si>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</si>
  <si>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</si>
  <si>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</si>
  <si>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</si>
  <si>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</si>
  <si>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</si>
  <si>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</si>
  <si>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</si>
  <si>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</si>
  <si>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</si>
  <si>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</si>
  <si>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</si>
  <si>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</si>
  <si>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</si>
  <si>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</si>
  <si>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</si>
  <si>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</si>
  <si>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</si>
  <si>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</si>
  <si>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</si>
  <si>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</si>
  <si>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</si>
  <si>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</si>
  <si>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</si>
  <si>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</si>
  <si>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</si>
  <si>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</si>
  <si>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</si>
  <si>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</si>
  <si>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</si>
  <si>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</si>
  <si>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</si>
  <si>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</si>
  <si>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</si>
  <si>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</si>
  <si>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</si>
  <si>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</si>
  <si>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</si>
  <si>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</si>
  <si>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</si>
  <si>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</si>
  <si>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</si>
  <si>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</si>
  <si>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</si>
  <si>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</si>
  <si>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</si>
  <si>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</si>
  <si>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</si>
  <si>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</si>
  <si>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</si>
  <si>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</si>
  <si>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</si>
  <si>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</si>
  <si>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</si>
  <si>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</si>
  <si>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</si>
  <si>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</si>
  <si>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</si>
  <si>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</si>
  <si>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</si>
  <si>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</si>
  <si>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</si>
  <si>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</si>
  <si>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</si>
  <si>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</si>
  <si>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</si>
  <si>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</si>
  <si>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</si>
  <si>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</si>
  <si>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</si>
  <si>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</si>
  <si>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</si>
  <si>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</si>
  <si>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</si>
  <si>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</si>
  <si>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</si>
  <si>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</si>
  <si>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</si>
  <si>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</si>
  <si>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</si>
  <si>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</si>
  <si>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</si>
  <si>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</si>
  <si>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</si>
  <si>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</si>
  <si>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</si>
  <si>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</si>
  <si>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</si>
  <si>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</si>
  <si>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</si>
  <si>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</si>
  <si>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</si>
  <si>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</si>
  <si>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</si>
  <si>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</si>
  <si>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</si>
  <si>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</si>
  <si>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</si>
  <si>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</si>
  <si>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</si>
  <si>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</si>
  <si>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</si>
  <si>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</si>
  <si>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</si>
  <si>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</si>
  <si>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</si>
  <si>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</si>
  <si>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</si>
  <si>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</si>
  <si>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</si>
  <si>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</si>
  <si>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</si>
  <si>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</si>
  <si>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</si>
  <si>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</si>
  <si>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</si>
  <si>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</si>
  <si>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</si>
  <si>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</si>
  <si>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</si>
  <si>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</si>
  <si>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</si>
  <si>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</si>
  <si>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</si>
  <si>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</si>
  <si>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</si>
  <si>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</si>
  <si>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</si>
  <si>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</si>
  <si>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</si>
  <si>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</si>
  <si>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</si>
  <si>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</si>
  <si>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</si>
  <si>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</si>
  <si>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</si>
  <si>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</si>
  <si>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</si>
  <si>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</si>
  <si>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</si>
  <si>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</si>
  <si>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</si>
  <si>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</si>
  <si>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</si>
  <si>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</si>
  <si>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</si>
  <si>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</si>
  <si>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</si>
  <si>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</si>
  <si>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</si>
  <si>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</si>
  <si>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</si>
  <si>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</si>
  <si>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</si>
  <si>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</si>
  <si>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</si>
  <si>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</si>
  <si>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</si>
  <si>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</si>
  <si>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</si>
  <si>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</si>
  <si>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</si>
  <si>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</si>
  <si>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</si>
  <si>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</si>
  <si>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</si>
  <si>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</si>
  <si>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</si>
  <si>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</si>
  <si>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</si>
  <si>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</si>
  <si>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</si>
  <si>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</si>
  <si>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</si>
  <si>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</si>
  <si>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</si>
  <si>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</si>
  <si>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</si>
  <si>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</si>
  <si>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</si>
  <si>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</si>
  <si>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</si>
  <si>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</si>
  <si>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</si>
  <si>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</si>
  <si>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</si>
  <si>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</si>
  <si>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</si>
  <si>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</si>
  <si>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</si>
  <si>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</si>
  <si>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</si>
  <si>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</si>
  <si>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</si>
  <si>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</si>
  <si>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</si>
  <si>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</si>
  <si>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</si>
  <si>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</si>
  <si>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</si>
  <si>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</si>
  <si>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</si>
  <si>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</si>
  <si>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</si>
  <si>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</si>
  <si>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</si>
  <si>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</si>
  <si>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</si>
  <si>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</si>
  <si>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</si>
  <si>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</si>
  <si>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</si>
  <si>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</si>
  <si>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</si>
  <si>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</si>
  <si>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</si>
  <si>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</si>
  <si>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</si>
  <si>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</si>
  <si>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</si>
  <si>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</si>
  <si>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</si>
  <si>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</si>
  <si>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</si>
  <si>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</si>
  <si>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</si>
  <si>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</si>
  <si>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</si>
  <si>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</si>
  <si>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</si>
  <si>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</si>
  <si>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</si>
  <si>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</si>
  <si>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</si>
  <si>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</si>
  <si>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</si>
  <si>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</si>
  <si>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</si>
  <si>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</si>
  <si>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</si>
  <si>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</si>
  <si>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</si>
  <si>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</si>
  <si>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</si>
  <si>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</si>
  <si>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</si>
  <si>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</si>
  <si>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</si>
  <si>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</si>
  <si>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</si>
  <si>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</si>
  <si>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</si>
  <si>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</si>
  <si>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</si>
  <si>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</si>
  <si>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</si>
  <si>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</si>
  <si>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</si>
  <si>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</si>
  <si>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</si>
  <si>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</si>
  <si>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</si>
  <si>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</si>
  <si>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</si>
  <si>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</si>
  <si>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</si>
  <si>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</si>
  <si>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</si>
  <si>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</si>
  <si>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</si>
  <si>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</si>
  <si>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</si>
  <si>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</si>
  <si>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</si>
  <si>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</si>
  <si>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</si>
  <si>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</si>
  <si>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</si>
  <si>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</si>
  <si>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</si>
  <si>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</si>
  <si>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</si>
  <si>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</si>
  <si>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</si>
  <si>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</si>
  <si>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</si>
  <si>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</si>
  <si>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</si>
  <si>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</si>
  <si>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</si>
  <si>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</si>
  <si>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</si>
  <si>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</si>
  <si>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</si>
  <si>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</si>
  <si>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</si>
  <si>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</si>
  <si>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</si>
  <si>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</si>
  <si>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</si>
  <si>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</si>
  <si>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</si>
  <si>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</si>
  <si>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</si>
  <si>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</si>
  <si>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</si>
  <si>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</si>
  <si>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</si>
  <si>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</si>
  <si>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</si>
  <si>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</si>
  <si>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</si>
  <si>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</si>
  <si>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</si>
  <si>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</si>
  <si>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</si>
  <si>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</si>
  <si>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</si>
  <si>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</si>
  <si>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</si>
  <si>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</si>
  <si>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</si>
  <si>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</si>
  <si>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</si>
  <si>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</si>
  <si>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</si>
  <si>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</si>
  <si>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</si>
  <si>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</si>
  <si>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</si>
  <si>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</si>
  <si>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</si>
  <si>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</si>
  <si>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</si>
  <si>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</si>
  <si>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</si>
  <si>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</si>
  <si>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</si>
  <si>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</si>
  <si>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</si>
  <si>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</si>
  <si>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</si>
  <si>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</si>
  <si>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</si>
  <si>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</si>
  <si>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</si>
  <si>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</si>
  <si>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</si>
  <si>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</si>
  <si>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</si>
  <si>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</si>
  <si>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</si>
  <si>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</si>
  <si>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</si>
  <si>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</si>
  <si>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</si>
  <si>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</si>
  <si>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</si>
  <si>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</si>
  <si>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</si>
  <si>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</si>
  <si>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</si>
  <si>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</si>
  <si>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</si>
  <si>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</si>
  <si>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</si>
  <si>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</si>
  <si>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</si>
  <si>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</si>
  <si>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</si>
  <si>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</si>
  <si>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</si>
  <si>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</si>
  <si>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</si>
  <si>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</si>
  <si>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</si>
  <si>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</si>
  <si>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</si>
  <si>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</si>
  <si>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</si>
  <si>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</si>
  <si>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</si>
  <si>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</si>
  <si>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</si>
  <si>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</si>
  <si>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</si>
  <si>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</si>
  <si>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</si>
  <si>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</si>
  <si>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</si>
  <si>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</si>
  <si>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</si>
  <si>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</si>
  <si>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</si>
  <si>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</si>
  <si>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</si>
  <si>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</si>
  <si>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</si>
  <si>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</si>
  <si>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</si>
  <si>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</si>
  <si>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</si>
  <si>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</si>
  <si>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</si>
  <si>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</si>
  <si>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</si>
  <si>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</si>
  <si>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</si>
  <si>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</si>
  <si>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</si>
  <si>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</si>
  <si>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</si>
  <si>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</si>
  <si>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</si>
  <si>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</si>
  <si>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</si>
  <si>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</si>
  <si>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</si>
  <si>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</si>
  <si>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</si>
  <si>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</si>
  <si>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</si>
  <si>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</si>
  <si>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</si>
  <si>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</si>
  <si>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</si>
  <si>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</si>
  <si>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</si>
  <si>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</si>
  <si>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</si>
  <si>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</si>
  <si>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</si>
  <si>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</si>
  <si>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</si>
  <si>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</si>
  <si>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</si>
  <si>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</si>
  <si>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</si>
  <si>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</si>
  <si>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</si>
  <si>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</si>
  <si>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</si>
  <si>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</si>
  <si>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</si>
  <si>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</si>
  <si>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</si>
  <si>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</si>
  <si>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</si>
  <si>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</si>
  <si>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</si>
  <si>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</si>
  <si>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</si>
  <si>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</si>
  <si>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</si>
  <si>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</si>
  <si>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</si>
  <si>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</si>
  <si>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</si>
  <si>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</si>
  <si>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</si>
  <si>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</si>
  <si>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</si>
  <si>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</si>
  <si>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</si>
  <si>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</si>
  <si>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</si>
  <si>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</si>
  <si>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</si>
  <si>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</si>
  <si>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</si>
  <si>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</si>
  <si>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</si>
  <si>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</si>
  <si>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</si>
  <si>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</si>
  <si>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</si>
  <si>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</si>
  <si>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</si>
  <si>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</si>
  <si>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</si>
  <si>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</si>
  <si>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</si>
  <si>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</si>
  <si>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</si>
  <si>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</si>
  <si>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</si>
  <si>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</si>
  <si>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</si>
  <si>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</si>
  <si>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</si>
  <si>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</si>
  <si>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</si>
  <si>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</si>
  <si>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</si>
  <si>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</si>
  <si>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</si>
  <si>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</si>
  <si>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</si>
  <si>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</si>
  <si>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</si>
  <si>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</si>
  <si>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</si>
  <si>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</si>
  <si>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</si>
  <si>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</si>
  <si>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</si>
  <si>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</si>
  <si>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</si>
  <si>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</si>
  <si>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</si>
  <si>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</si>
  <si>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</si>
  <si>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</si>
  <si>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</si>
  <si>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</si>
  <si>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</si>
  <si>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</si>
  <si>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</si>
  <si>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</si>
  <si>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</si>
  <si>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</si>
  <si>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</si>
  <si>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</si>
  <si>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</si>
  <si>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</si>
  <si>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</si>
  <si>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</si>
  <si>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</si>
  <si>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</si>
  <si>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</si>
  <si>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</si>
  <si>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</si>
  <si>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</si>
  <si>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</si>
  <si>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</si>
  <si>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</si>
  <si>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</si>
  <si>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</si>
  <si>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</si>
  <si>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</si>
  <si>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</si>
  <si>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</si>
  <si>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</si>
  <si>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</si>
  <si>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</si>
  <si>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</si>
  <si>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</si>
  <si>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</si>
  <si>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</si>
  <si>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</si>
  <si>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</si>
  <si>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</si>
  <si>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</si>
  <si>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</si>
  <si>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</si>
  <si>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</si>
  <si>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</si>
  <si>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</si>
  <si>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</si>
  <si>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</si>
  <si>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</si>
  <si>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</si>
  <si>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</si>
  <si>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</si>
  <si>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</si>
  <si>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</si>
  <si>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</si>
  <si>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</si>
  <si>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</si>
  <si>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</si>
  <si>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</si>
  <si>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</si>
  <si>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</si>
  <si>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</si>
  <si>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</si>
  <si>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</si>
  <si>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</si>
  <si>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</si>
  <si>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</si>
  <si>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</si>
  <si>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</si>
  <si>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</si>
  <si>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</si>
  <si>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</si>
  <si>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</si>
  <si>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</si>
  <si>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</si>
  <si>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</si>
  <si>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</si>
  <si>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</si>
  <si>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</si>
  <si>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</si>
  <si>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</si>
  <si>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</si>
  <si>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</si>
  <si>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</si>
  <si>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</si>
  <si>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</si>
  <si>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</si>
  <si>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</si>
  <si>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</si>
  <si>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</si>
  <si>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</si>
  <si>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</si>
  <si>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</si>
  <si>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</si>
  <si>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</si>
  <si>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</si>
  <si>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</si>
  <si>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</si>
  <si>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</si>
  <si>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</si>
  <si>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</si>
  <si>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</si>
  <si>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</si>
  <si>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</si>
  <si>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</si>
  <si>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</si>
  <si>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</si>
  <si>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</si>
  <si>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</si>
  <si>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</si>
  <si>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</si>
  <si>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</si>
  <si>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</si>
  <si>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</si>
  <si>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</si>
  <si>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</si>
  <si>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</si>
  <si>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</si>
  <si>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</si>
  <si>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</si>
  <si>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</si>
  <si>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</si>
  <si>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</si>
  <si>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</si>
  <si>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</si>
  <si>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</si>
  <si>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</si>
  <si>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</si>
  <si>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</si>
  <si>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</si>
  <si>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</si>
  <si>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</si>
  <si>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</si>
  <si>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</si>
  <si>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</si>
  <si>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</si>
  <si>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</si>
  <si>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</si>
  <si>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</si>
  <si>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</si>
  <si>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</si>
  <si>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</si>
  <si>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</si>
  <si>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</si>
  <si>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</si>
  <si>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</si>
  <si>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</si>
  <si>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</si>
  <si>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</si>
  <si>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</si>
  <si>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</si>
  <si>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</si>
  <si>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</si>
  <si>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</si>
  <si>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</si>
  <si>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</si>
  <si>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</si>
  <si>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</si>
  <si>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</si>
  <si>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</si>
  <si>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</si>
  <si>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</si>
  <si>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</si>
  <si>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</si>
  <si>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</si>
  <si>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</si>
  <si>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</si>
  <si>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</si>
  <si>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</si>
  <si>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</si>
  <si>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</si>
  <si>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</si>
  <si>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</si>
  <si>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</si>
  <si>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</si>
  <si>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</si>
  <si>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</si>
  <si>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</si>
  <si>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</si>
  <si>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</si>
  <si>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</si>
  <si>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</si>
  <si>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</si>
  <si>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</si>
  <si>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</si>
  <si>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</si>
  <si>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</si>
  <si>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</si>
  <si>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</si>
  <si>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</si>
  <si>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</si>
  <si>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</si>
  <si>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</si>
  <si>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</si>
  <si>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</si>
  <si>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</si>
  <si>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</si>
  <si>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</si>
  <si>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</si>
  <si>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</si>
  <si>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</si>
  <si>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</si>
  <si>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</si>
  <si>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</si>
  <si>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</si>
  <si>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</si>
  <si>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</si>
  <si>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</si>
  <si>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</si>
  <si>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</si>
  <si>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</si>
  <si>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</si>
  <si>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</si>
  <si>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</si>
  <si>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</si>
  <si>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</si>
  <si>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</si>
  <si>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</si>
  <si>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</si>
  <si>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</si>
  <si>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</si>
  <si>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</si>
  <si>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</si>
  <si>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</si>
  <si>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</si>
  <si>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</si>
  <si>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</si>
  <si>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</si>
  <si>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</si>
  <si>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</si>
  <si>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</si>
  <si>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</si>
  <si>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</si>
  <si>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</si>
  <si>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</si>
  <si>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</si>
  <si>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</si>
  <si>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</si>
  <si>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</si>
  <si>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</si>
  <si>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</si>
  <si>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</si>
  <si>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</si>
  <si>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</si>
  <si>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</si>
  <si>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</si>
  <si>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</si>
  <si>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</si>
  <si>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</si>
  <si>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</si>
  <si>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</si>
  <si>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</si>
  <si>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</si>
  <si>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</si>
  <si>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</si>
  <si>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</si>
  <si>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</si>
  <si>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</si>
  <si>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</si>
  <si>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</si>
  <si>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</si>
  <si>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</si>
  <si>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</si>
  <si>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</si>
  <si>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</si>
  <si>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</si>
  <si>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</si>
  <si>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</si>
  <si>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</si>
  <si>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</si>
  <si>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</si>
  <si>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</si>
  <si>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</si>
  <si>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</si>
  <si>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</si>
  <si>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</si>
  <si>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</si>
  <si>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</si>
  <si>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</si>
  <si>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</si>
  <si>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</si>
  <si>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</si>
  <si>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</si>
  <si>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</si>
  <si>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</si>
  <si>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</si>
  <si>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</si>
  <si>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</si>
  <si>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</si>
  <si>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</si>
  <si>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</si>
  <si>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</si>
  <si>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</si>
  <si>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</si>
  <si>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</si>
  <si>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</si>
  <si>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</si>
  <si>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</si>
  <si>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</si>
  <si>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</si>
  <si>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</si>
  <si>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</si>
  <si>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</si>
  <si>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</si>
  <si>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</si>
  <si>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</si>
  <si>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</si>
  <si>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</si>
  <si>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</si>
  <si>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</si>
  <si>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</si>
  <si>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</si>
  <si>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</si>
  <si>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</si>
  <si>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</si>
  <si>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</si>
  <si>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</si>
  <si>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</si>
  <si>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</si>
  <si>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</si>
  <si>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</si>
  <si>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</si>
  <si>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</si>
  <si>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</si>
  <si>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</si>
  <si>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</si>
  <si>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</si>
  <si>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</si>
  <si>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</si>
  <si>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</si>
  <si>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</si>
  <si>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</si>
  <si>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</si>
  <si>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</si>
  <si>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</si>
  <si>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</si>
  <si>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</si>
  <si>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</si>
  <si>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</si>
  <si>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</si>
  <si>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</si>
  <si>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</si>
  <si>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</si>
  <si>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</si>
  <si>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</si>
  <si>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</si>
  <si>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</si>
  <si>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</si>
  <si>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</si>
  <si>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</si>
  <si>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</si>
  <si>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</si>
  <si>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</si>
  <si>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</si>
  <si>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</si>
  <si>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</si>
  <si>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</si>
  <si>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</si>
  <si>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</si>
  <si>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</si>
  <si>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</si>
  <si>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</si>
  <si>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</si>
  <si>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</si>
  <si>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</si>
  <si>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</si>
  <si>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</si>
  <si>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</si>
  <si>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</si>
  <si>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</si>
  <si>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</si>
  <si>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</si>
  <si>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</si>
  <si>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</si>
  <si>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</si>
  <si>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</si>
  <si>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</si>
  <si>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</si>
  <si>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</si>
  <si>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</si>
  <si>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</si>
  <si>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</si>
  <si>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</si>
  <si>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</si>
  <si>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</si>
  <si>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</si>
  <si>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</si>
  <si>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</si>
  <si>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</si>
  <si>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</si>
  <si>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</si>
  <si>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</si>
  <si>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</si>
  <si>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</si>
  <si>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</si>
  <si>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</si>
  <si>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</si>
  <si>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</si>
  <si>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</si>
  <si>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</si>
  <si>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</si>
  <si>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</si>
  <si>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</si>
  <si>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</si>
  <si>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</si>
  <si>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</si>
  <si>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</si>
  <si>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</si>
  <si>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</si>
  <si>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</si>
  <si>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</si>
  <si>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</si>
  <si>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</si>
  <si>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</si>
  <si>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</si>
  <si>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</si>
  <si>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</si>
  <si>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</si>
  <si>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</si>
  <si>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</si>
  <si>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</si>
  <si>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</si>
  <si>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</si>
  <si>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</si>
  <si>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</si>
  <si>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</si>
  <si>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</si>
  <si>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</si>
  <si>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</si>
  <si>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</si>
  <si>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</si>
  <si>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</si>
  <si>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</si>
  <si>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</si>
  <si>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</si>
  <si>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</si>
  <si>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</si>
  <si>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</si>
  <si>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</si>
  <si>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</si>
  <si>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</si>
  <si>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</si>
  <si>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</si>
  <si>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</si>
  <si>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</si>
  <si>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</si>
  <si>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</si>
  <si>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</si>
  <si>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</si>
  <si>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</si>
  <si>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</si>
  <si>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</si>
  <si>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</si>
  <si>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</si>
  <si>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</si>
  <si>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</si>
  <si>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</si>
  <si>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</si>
  <si>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</si>
  <si>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</si>
  <si>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</si>
  <si>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</si>
  <si>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</si>
  <si>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</si>
  <si>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</si>
  <si>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</si>
  <si>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</si>
  <si>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</si>
  <si>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</si>
  <si>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</si>
  <si>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</si>
  <si>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</si>
  <si>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</si>
  <si>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</si>
  <si>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</si>
  <si>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</si>
  <si>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</si>
  <si>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</si>
  <si>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</si>
  <si>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</si>
  <si>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</si>
  <si>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</si>
  <si>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</si>
  <si>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</si>
  <si>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</si>
  <si>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</si>
  <si>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</si>
  <si>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</si>
  <si>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</si>
  <si>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</si>
  <si>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</si>
  <si>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</si>
  <si>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</si>
  <si>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</si>
  <si>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</si>
  <si>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</si>
  <si>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</si>
  <si>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</si>
  <si>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</si>
  <si>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</si>
  <si>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</si>
  <si>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</si>
  <si>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</si>
  <si>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</si>
  <si>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</si>
  <si>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</si>
  <si>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</si>
  <si>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</si>
  <si>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</si>
  <si>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</si>
  <si>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</si>
  <si>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</si>
  <si>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</si>
  <si>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</si>
  <si>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</si>
  <si>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</si>
  <si>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</si>
  <si>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</si>
  <si>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</si>
  <si>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</si>
  <si>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</si>
  <si>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</si>
  <si>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</si>
  <si>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</si>
  <si>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</si>
  <si>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</si>
  <si>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</si>
  <si>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</si>
  <si>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</si>
  <si>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</si>
  <si>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</si>
  <si>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</si>
  <si>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</si>
  <si>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</si>
  <si>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</si>
  <si>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</si>
  <si>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</si>
  <si>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</si>
  <si>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</si>
  <si>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</si>
  <si>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</si>
  <si>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</si>
  <si>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</si>
  <si>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</si>
  <si>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</si>
  <si>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</si>
  <si>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</si>
  <si>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</si>
  <si>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</si>
  <si>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</si>
  <si>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</si>
  <si>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</si>
  <si>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</si>
  <si>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</si>
  <si>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</si>
  <si>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</si>
  <si>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</si>
  <si>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</si>
  <si>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</si>
  <si>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</si>
  <si>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</si>
  <si>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</si>
  <si>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</si>
  <si>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</si>
  <si>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</si>
  <si>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</si>
  <si>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</si>
  <si>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</si>
  <si>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</si>
  <si>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</si>
  <si>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</si>
  <si>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</si>
  <si>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</si>
  <si>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</si>
  <si>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</si>
  <si>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</si>
  <si>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</si>
  <si>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</si>
  <si>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</si>
  <si>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</si>
  <si>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</si>
  <si>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</si>
  <si>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</si>
  <si>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</si>
  <si>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</si>
  <si>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</si>
  <si>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</si>
  <si>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</si>
  <si>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</si>
  <si>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</si>
  <si>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</si>
  <si>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</si>
  <si>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</si>
  <si>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</si>
  <si>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</si>
  <si>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</si>
  <si>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</si>
  <si>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</si>
  <si>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</si>
  <si>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</si>
  <si>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</si>
  <si>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</si>
  <si>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</si>
  <si>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</si>
  <si>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</si>
  <si>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</si>
  <si>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</si>
  <si>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</si>
  <si>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</si>
  <si>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</si>
  <si>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</si>
  <si>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</si>
  <si>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</si>
  <si>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</si>
  <si>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</si>
  <si>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</si>
  <si>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</si>
  <si>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</si>
  <si>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</si>
  <si>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</si>
  <si>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</si>
  <si>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</si>
  <si>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</si>
  <si>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</si>
  <si>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</si>
  <si>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</si>
  <si>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</si>
  <si>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</si>
  <si>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</si>
  <si>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</si>
  <si>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</si>
  <si>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</si>
  <si>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</si>
  <si>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</si>
  <si>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</si>
  <si>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</si>
  <si>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</si>
  <si>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</si>
  <si>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</si>
  <si>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</si>
  <si>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</si>
  <si>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</si>
  <si>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</si>
  <si>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</si>
  <si>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</si>
  <si>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</si>
  <si>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</si>
  <si>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</si>
  <si>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</si>
  <si>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</si>
  <si>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</si>
  <si>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</si>
  <si>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</si>
  <si>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</si>
  <si>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</si>
  <si>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</si>
  <si>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</si>
  <si>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</si>
  <si>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</si>
  <si>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</si>
  <si>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</si>
  <si>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</si>
  <si>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</si>
  <si>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</si>
  <si>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</si>
  <si>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</si>
  <si>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</si>
  <si>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</si>
  <si>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</si>
  <si>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</si>
  <si>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</si>
  <si>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</si>
  <si>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</si>
  <si>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</si>
  <si>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</si>
  <si>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</si>
  <si>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</si>
  <si>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</si>
  <si>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</si>
  <si>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</si>
  <si>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</si>
  <si>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</si>
  <si>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</si>
  <si>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</si>
  <si>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</si>
  <si>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</si>
  <si>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</si>
  <si>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</si>
  <si>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</si>
  <si>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</si>
  <si>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</si>
  <si>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</si>
  <si>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</si>
  <si>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</si>
  <si>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</si>
  <si>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</si>
  <si>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</si>
  <si>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</si>
  <si>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</si>
  <si>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</si>
  <si>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</si>
  <si>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</si>
  <si>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</si>
  <si>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</si>
  <si>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</si>
  <si>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</si>
  <si>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</si>
  <si>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</si>
  <si>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</si>
  <si>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</si>
  <si>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</si>
  <si>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</si>
  <si>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</si>
  <si>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</si>
  <si>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</si>
  <si>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</si>
  <si>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</si>
  <si>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</si>
  <si>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</si>
  <si>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</si>
  <si>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</si>
  <si>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</si>
  <si>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</si>
  <si>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</si>
  <si>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</si>
  <si>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</si>
  <si>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</si>
  <si>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</si>
  <si>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</si>
  <si>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</si>
  <si>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</si>
  <si>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</si>
  <si>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</si>
  <si>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</si>
  <si>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</si>
  <si>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</si>
  <si>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</si>
  <si>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</si>
  <si>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</si>
  <si>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</si>
  <si>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</si>
  <si>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</si>
  <si>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</si>
  <si>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</si>
  <si>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</si>
  <si>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</si>
  <si>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</si>
  <si>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</si>
  <si>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</si>
  <si>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</si>
  <si>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</si>
  <si>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</si>
  <si>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</si>
  <si>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</si>
  <si>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</si>
  <si>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</si>
  <si>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</si>
  <si>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</si>
  <si>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</si>
  <si>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</si>
  <si>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</si>
  <si>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</si>
  <si>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</si>
  <si>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</si>
  <si>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</si>
  <si>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</si>
  <si>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</si>
  <si>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</si>
  <si>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</si>
  <si>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</si>
  <si>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</si>
  <si>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</si>
  <si>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</si>
  <si>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</si>
  <si>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</si>
  <si>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</si>
  <si>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</si>
  <si>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</si>
  <si>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</si>
  <si>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</si>
  <si>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</si>
  <si>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</si>
  <si>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</si>
  <si>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</si>
  <si>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</si>
  <si>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</si>
  <si>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</si>
  <si>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</si>
  <si>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</si>
  <si>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</si>
  <si>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</si>
  <si>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</si>
  <si>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</si>
  <si>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</si>
  <si>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</si>
  <si>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</si>
  <si>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</si>
  <si>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</si>
  <si>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</si>
  <si>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</si>
  <si>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</si>
  <si>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</si>
  <si>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</si>
  <si>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</si>
  <si>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</si>
  <si>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</si>
  <si>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</si>
  <si>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</si>
  <si>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</si>
  <si>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</si>
  <si>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</si>
  <si>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</si>
  <si>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</si>
  <si>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</si>
  <si>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</si>
  <si>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</si>
  <si>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</si>
  <si>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</si>
  <si>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</si>
  <si>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</si>
  <si>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</si>
  <si>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</si>
  <si>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</si>
  <si>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</si>
  <si>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</si>
  <si>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</si>
  <si>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</si>
  <si>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</si>
  <si>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</si>
  <si>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</si>
  <si>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</si>
  <si>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</si>
  <si>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</si>
  <si>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</si>
  <si>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</si>
  <si>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</si>
  <si>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</si>
  <si>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</si>
  <si>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</si>
  <si>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</si>
  <si>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</si>
  <si>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</si>
  <si>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</si>
  <si>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</si>
  <si>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</si>
  <si>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</si>
  <si>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</si>
  <si>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</si>
  <si>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</si>
  <si>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</si>
  <si>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</si>
  <si>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</si>
  <si>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</si>
  <si>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</si>
  <si>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</si>
  <si>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</si>
  <si>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</si>
  <si>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</si>
  <si>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</si>
  <si>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</si>
  <si>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</si>
  <si>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</si>
  <si>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</si>
  <si>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</si>
  <si>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</si>
  <si>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</si>
  <si>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</si>
  <si>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</si>
  <si>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</si>
  <si>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</si>
  <si>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</si>
  <si>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</si>
  <si>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</si>
  <si>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</si>
  <si>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</si>
  <si>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</si>
  <si>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</si>
  <si>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</si>
  <si>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</si>
  <si>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</si>
  <si>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</si>
  <si>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</si>
  <si>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</si>
  <si>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</si>
  <si>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</si>
  <si>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</si>
  <si>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</si>
  <si>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</si>
  <si>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</si>
  <si>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</si>
  <si>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</si>
  <si>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</si>
  <si>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</si>
  <si>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</si>
  <si>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</si>
  <si>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</si>
  <si>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</si>
  <si>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</si>
  <si>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</si>
  <si>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</si>
  <si>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</si>
  <si>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</si>
  <si>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</si>
  <si>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</si>
  <si>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</si>
  <si>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</si>
  <si>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</si>
  <si>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</si>
  <si>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</si>
  <si>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</si>
  <si>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</si>
  <si>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</si>
  <si>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</si>
  <si>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</si>
  <si>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</si>
  <si>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</si>
  <si>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</si>
  <si>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</si>
  <si>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</si>
  <si>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</si>
  <si>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</si>
  <si>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</si>
  <si>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</si>
  <si>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</si>
  <si>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</si>
  <si>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</si>
  <si>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</si>
  <si>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</si>
  <si>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</si>
  <si>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</si>
  <si>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</si>
  <si>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</si>
  <si>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</si>
  <si>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</si>
  <si>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</si>
  <si>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</si>
  <si>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</si>
  <si>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</si>
  <si>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</si>
  <si>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</si>
  <si>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</si>
  <si>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</si>
  <si>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</si>
  <si>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</si>
  <si>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</si>
  <si>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</si>
  <si>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</si>
  <si>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</si>
  <si>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</si>
  <si>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</si>
  <si>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</si>
  <si>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</si>
  <si>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</si>
  <si>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</si>
  <si>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</si>
  <si>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</si>
  <si>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</si>
  <si>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</si>
  <si>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</si>
  <si>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</si>
  <si>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</si>
  <si>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</si>
  <si>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</si>
  <si>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</si>
  <si>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</si>
  <si>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</si>
  <si>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</si>
  <si>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</si>
  <si>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</si>
  <si>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</si>
  <si>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</si>
  <si>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</si>
  <si>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</si>
  <si>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</si>
  <si>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</si>
  <si>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</si>
  <si>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</si>
  <si>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</si>
  <si>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</si>
  <si>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</si>
  <si>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</si>
  <si>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</si>
  <si>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</si>
  <si>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</si>
  <si>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</si>
  <si>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</si>
  <si>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</si>
  <si>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</si>
  <si>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</si>
  <si>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</si>
  <si>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</si>
  <si>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</si>
  <si>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</si>
  <si>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</si>
  <si>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</si>
  <si>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</si>
  <si>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</si>
  <si>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</si>
  <si>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</si>
  <si>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</si>
  <si>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</si>
  <si>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</si>
  <si>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</si>
  <si>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</si>
  <si>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</si>
  <si>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</si>
  <si>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</si>
  <si>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</si>
  <si>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</si>
  <si>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</si>
  <si>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</si>
  <si>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</si>
  <si>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</si>
  <si>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</si>
  <si>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</si>
  <si>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</si>
  <si>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</si>
  <si>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</si>
  <si>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</si>
  <si>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</si>
  <si>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</si>
  <si>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</si>
  <si>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</si>
  <si>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</si>
  <si>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</si>
  <si>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</si>
  <si>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</si>
  <si>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</si>
  <si>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</si>
  <si>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</si>
  <si>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</si>
  <si>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</si>
  <si>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</si>
  <si>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</si>
  <si>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</si>
  <si>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</si>
  <si>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</si>
  <si>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</si>
  <si>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</si>
  <si>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</si>
  <si>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</si>
  <si>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</si>
  <si>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</si>
  <si>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</si>
  <si>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</si>
  <si>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</si>
  <si>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</si>
  <si>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</si>
  <si>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</si>
  <si>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</si>
  <si>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</si>
  <si>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</si>
  <si>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</si>
  <si>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</si>
  <si>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</si>
  <si>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</si>
  <si>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</si>
  <si>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</si>
  <si>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</si>
  <si>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</si>
  <si>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</si>
  <si>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</si>
  <si>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</si>
  <si>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</si>
  <si>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</si>
  <si>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</si>
  <si>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</si>
  <si>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</si>
  <si>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</si>
  <si>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</si>
  <si>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</si>
  <si>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</si>
  <si>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</si>
  <si>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</si>
  <si>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</si>
  <si>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</si>
  <si>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</si>
  <si>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</si>
  <si>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</si>
  <si>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</si>
  <si>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</si>
  <si>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</si>
  <si>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</si>
  <si>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</si>
  <si>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</si>
  <si>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</si>
  <si>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</si>
  <si>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</si>
  <si>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</si>
  <si>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</si>
  <si>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</si>
  <si>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</si>
  <si>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</si>
  <si>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</si>
  <si>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</si>
  <si>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</si>
  <si>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</si>
  <si>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</si>
  <si>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</si>
  <si>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</si>
  <si>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</si>
  <si>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</si>
  <si>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</si>
  <si>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</si>
  <si>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</si>
  <si>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</si>
  <si>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</si>
  <si>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</si>
  <si>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</si>
  <si>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</si>
  <si>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</si>
  <si>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</si>
  <si>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</si>
  <si>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</si>
  <si>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</si>
  <si>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</si>
  <si>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</si>
  <si>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</si>
  <si>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</si>
  <si>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</si>
  <si>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</si>
  <si>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</si>
  <si>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</si>
  <si>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</si>
  <si>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</si>
  <si>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</si>
  <si>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</si>
  <si>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</si>
  <si>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</si>
  <si>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</si>
  <si>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</si>
  <si>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</si>
  <si>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</si>
  <si>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</si>
  <si>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</si>
  <si>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</si>
  <si>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</si>
  <si>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</si>
  <si>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</si>
  <si>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</si>
  <si>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</si>
  <si>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</si>
  <si>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</si>
  <si>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</si>
  <si>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</si>
  <si>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</si>
  <si>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</si>
  <si>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</si>
  <si>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</si>
  <si>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</si>
  <si>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</si>
  <si>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</si>
  <si>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</si>
  <si>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</si>
  <si>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</si>
  <si>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</si>
  <si>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</si>
  <si>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</si>
  <si>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</si>
  <si>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</si>
  <si>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</si>
  <si>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</si>
  <si>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</si>
  <si>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</si>
  <si>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</si>
  <si>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</si>
  <si>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</si>
  <si>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</si>
  <si>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</si>
  <si>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</si>
  <si>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</si>
  <si>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</si>
  <si>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</si>
  <si>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</si>
  <si>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</si>
  <si>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</si>
  <si>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</si>
  <si>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</si>
  <si>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</si>
  <si>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</si>
  <si>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</si>
  <si>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</si>
  <si>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</si>
  <si>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</si>
  <si>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</si>
  <si>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</si>
  <si>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</si>
  <si>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</si>
  <si>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</si>
  <si>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</si>
  <si>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</si>
  <si>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</si>
  <si>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</si>
  <si>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</si>
  <si>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</si>
  <si>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</si>
  <si>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</si>
  <si>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</si>
  <si>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</si>
  <si>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</si>
  <si>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</si>
  <si>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</si>
  <si>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</si>
  <si>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</si>
  <si>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</si>
  <si>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</si>
  <si>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</si>
  <si>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</si>
  <si>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</si>
  <si>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</si>
  <si>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</si>
  <si>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</si>
  <si>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</si>
  <si>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</si>
  <si>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</si>
  <si>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</si>
  <si>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</si>
  <si>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</si>
  <si>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</si>
  <si>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</si>
  <si>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</si>
  <si>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</si>
  <si>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</si>
  <si>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</si>
  <si>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</si>
  <si>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</si>
  <si>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</si>
  <si>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</si>
  <si>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</si>
  <si>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</si>
  <si>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</si>
  <si>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</si>
  <si>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</si>
  <si>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</si>
  <si>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</si>
  <si>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</si>
  <si>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</si>
  <si>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</si>
  <si>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</si>
  <si>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</si>
  <si>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</si>
  <si>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</si>
  <si>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</si>
  <si>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</si>
  <si>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</si>
  <si>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</si>
  <si>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</si>
  <si>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</si>
  <si>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</si>
  <si>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</si>
  <si>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</si>
  <si>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</si>
  <si>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</si>
  <si>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</si>
  <si>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</si>
  <si>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</si>
  <si>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</si>
  <si>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</si>
  <si>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</si>
  <si>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</si>
  <si>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</si>
  <si>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</si>
  <si>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</si>
  <si>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</si>
  <si>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</si>
  <si>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</si>
  <si>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</si>
  <si>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</si>
  <si>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</si>
  <si>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</si>
  <si>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</si>
  <si>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</si>
  <si>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</si>
  <si>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</si>
  <si>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</si>
  <si>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</si>
  <si>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</si>
  <si>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</si>
  <si>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</si>
  <si>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</si>
  <si>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</si>
  <si>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</si>
  <si>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</si>
  <si>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</si>
  <si>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</si>
  <si>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</si>
  <si>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</si>
  <si>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</si>
  <si>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</si>
  <si>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</si>
  <si>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</si>
  <si>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</si>
  <si>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</si>
  <si>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</si>
  <si>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</si>
  <si>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</si>
  <si>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</si>
  <si>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</si>
  <si>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</si>
  <si>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</si>
  <si>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</si>
  <si>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</si>
  <si>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</si>
  <si>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</si>
  <si>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</si>
  <si>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</si>
  <si>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</si>
  <si>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</si>
  <si>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</si>
  <si>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</si>
  <si>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</si>
  <si>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</si>
  <si>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</si>
  <si>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</si>
  <si>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</si>
  <si>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</si>
  <si>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</si>
  <si>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</si>
  <si>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</si>
  <si>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</si>
  <si>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</si>
  <si>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</si>
  <si>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</si>
  <si>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</si>
  <si>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</si>
  <si>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</si>
  <si>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</si>
  <si>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</si>
  <si>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</si>
  <si>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</si>
  <si>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</si>
  <si>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</si>
  <si>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</si>
  <si>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</si>
  <si>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</si>
  <si>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</si>
  <si>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</si>
  <si>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</si>
  <si>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</si>
  <si>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</si>
  <si>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</si>
  <si>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</si>
  <si>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</si>
  <si>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</si>
  <si>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</si>
  <si>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</si>
  <si>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</si>
  <si>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</si>
  <si>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</si>
  <si>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</si>
  <si>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</si>
  <si>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</si>
  <si>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</si>
  <si>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</si>
  <si>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</si>
  <si>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</si>
  <si>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</si>
  <si>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</si>
  <si>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</si>
  <si>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</si>
  <si>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</si>
  <si>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</si>
  <si>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</si>
  <si>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</si>
  <si>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</si>
  <si>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</si>
  <si>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</si>
  <si>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</si>
  <si>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</si>
  <si>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</si>
  <si>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</si>
  <si>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</si>
  <si>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</si>
  <si>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</si>
  <si>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</si>
  <si>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</si>
  <si>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</si>
  <si>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</si>
  <si>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</si>
  <si>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</si>
  <si>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</si>
  <si>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</si>
  <si>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</si>
  <si>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</si>
  <si>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</si>
  <si>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</si>
  <si>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</si>
  <si>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</si>
  <si>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</si>
  <si>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</si>
  <si>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</si>
  <si>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</si>
  <si>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</si>
  <si>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</si>
  <si>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</si>
  <si>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</si>
  <si>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</si>
  <si>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</si>
  <si>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</si>
  <si>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</si>
  <si>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</si>
  <si>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</si>
  <si>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</si>
  <si>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</si>
  <si>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</si>
  <si>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</si>
  <si>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</si>
  <si>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</si>
  <si>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</si>
  <si>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</si>
  <si>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</si>
  <si>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</si>
  <si>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</si>
  <si>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</si>
  <si>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</si>
  <si>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</si>
  <si>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</si>
  <si>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</si>
  <si>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</si>
  <si>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</si>
  <si>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</si>
  <si>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</si>
  <si>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</si>
  <si>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</si>
  <si>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</si>
  <si>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</si>
  <si>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</si>
  <si>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</si>
  <si>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</si>
  <si>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</si>
  <si>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</si>
  <si>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</si>
  <si>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</si>
  <si>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</si>
  <si>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</si>
  <si>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</si>
  <si>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</si>
  <si>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</si>
  <si>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</si>
  <si>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</si>
  <si>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</si>
  <si>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</si>
  <si>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</si>
  <si>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</si>
  <si>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</si>
  <si>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</si>
  <si>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</si>
  <si>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</si>
  <si>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</si>
  <si>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</si>
  <si>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</si>
  <si>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</si>
  <si>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</si>
  <si>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</si>
  <si>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</si>
  <si>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</si>
  <si>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</si>
  <si>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</si>
  <si>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</si>
  <si>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</si>
  <si>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</si>
  <si>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</si>
  <si>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</si>
  <si>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</si>
  <si>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</si>
  <si>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</si>
  <si>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</si>
  <si>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</si>
  <si>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</si>
  <si>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</si>
  <si>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</si>
  <si>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</si>
  <si>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</si>
  <si>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</si>
  <si>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</si>
  <si>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</si>
  <si>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</si>
  <si>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</si>
  <si>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</si>
  <si>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</si>
  <si>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</si>
  <si>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</si>
  <si>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</si>
  <si>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</si>
  <si>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</si>
  <si>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</si>
  <si>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</si>
  <si>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</si>
  <si>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</si>
  <si>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</si>
  <si>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</si>
  <si>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</si>
  <si>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</si>
  <si>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</si>
  <si>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</si>
  <si>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</si>
  <si>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</si>
  <si>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</si>
  <si>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</si>
  <si>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</si>
  <si>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</si>
  <si>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</si>
  <si>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</si>
  <si>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</si>
  <si>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</si>
  <si>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</si>
  <si>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</si>
  <si>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</si>
  <si>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</si>
  <si>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</si>
  <si>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</si>
  <si>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</si>
  <si>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</si>
  <si>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</si>
  <si>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</si>
  <si>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</si>
  <si>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</si>
  <si>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</si>
  <si>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</si>
  <si>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</si>
  <si>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</si>
  <si>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</si>
  <si>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</si>
  <si>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</si>
  <si>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</si>
  <si>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</si>
  <si>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</si>
  <si>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</si>
  <si>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</si>
  <si>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</si>
  <si>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</si>
  <si>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</si>
  <si>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</si>
  <si>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</si>
  <si>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</si>
  <si>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</si>
  <si>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</si>
  <si>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</si>
  <si>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</si>
  <si>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</si>
  <si>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</si>
  <si>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</si>
  <si>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</si>
  <si>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</si>
  <si>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</si>
  <si>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</si>
  <si>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</si>
  <si>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</si>
  <si>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</si>
  <si>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</si>
  <si>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</si>
  <si>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</si>
  <si>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</si>
  <si>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</si>
  <si>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</si>
  <si>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</si>
  <si>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</si>
  <si>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</si>
  <si>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</si>
  <si>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</si>
  <si>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</si>
  <si>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</si>
  <si>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</si>
  <si>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</si>
  <si>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</si>
  <si>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</si>
  <si>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</si>
  <si>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</si>
  <si>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</si>
  <si>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</si>
  <si>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</si>
  <si>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</si>
  <si>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</si>
  <si>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</si>
  <si>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</si>
  <si>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</si>
  <si>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</si>
  <si>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</si>
  <si>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</si>
  <si>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</si>
  <si>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</si>
  <si>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</si>
  <si>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</si>
  <si>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</si>
  <si>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</si>
  <si>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</si>
  <si>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</si>
  <si>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</si>
  <si>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</si>
  <si>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</si>
  <si>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</si>
  <si>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</si>
  <si>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</si>
  <si>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</si>
  <si>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</si>
  <si>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</si>
  <si>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</si>
  <si>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</si>
  <si>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</si>
  <si>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</si>
  <si>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</si>
  <si>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</si>
  <si>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</si>
  <si>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</si>
  <si>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</si>
  <si>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</si>
  <si>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</si>
  <si>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</si>
  <si>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</si>
  <si>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</si>
  <si>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</si>
  <si>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</si>
  <si>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</si>
  <si>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</si>
  <si>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</si>
  <si>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</si>
  <si>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</si>
  <si>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</si>
  <si>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</si>
  <si>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</si>
  <si>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</si>
  <si>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</si>
  <si>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</si>
  <si>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</si>
  <si>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</si>
  <si>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</si>
  <si>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</si>
  <si>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</si>
  <si>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</si>
  <si>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</si>
  <si>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</si>
  <si>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</si>
  <si>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</si>
  <si>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</si>
  <si>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</si>
  <si>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</si>
  <si>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</si>
  <si>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</si>
  <si>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</si>
  <si>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</si>
  <si>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</si>
  <si>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</si>
  <si>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</si>
  <si>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</si>
  <si>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</si>
  <si>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</si>
  <si>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</si>
  <si>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</si>
  <si>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</si>
  <si>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</si>
  <si>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</si>
  <si>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</si>
  <si>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</si>
  <si>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</si>
  <si>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</si>
  <si>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</si>
  <si>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</si>
  <si>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</si>
  <si>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</si>
  <si>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</si>
  <si>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</si>
  <si>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</si>
  <si>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</si>
  <si>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</si>
  <si>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</si>
  <si>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</si>
  <si>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</si>
  <si>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</si>
  <si>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</si>
  <si>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</si>
  <si>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</si>
  <si>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</si>
  <si>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</si>
  <si>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</si>
  <si>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</si>
  <si>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</si>
  <si>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</si>
  <si>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</si>
  <si>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</si>
  <si>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</si>
  <si>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</si>
  <si>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</si>
  <si>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</si>
  <si>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</si>
  <si>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</si>
  <si>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</si>
  <si>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</si>
  <si>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</si>
  <si>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</si>
  <si>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</si>
  <si>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</si>
  <si>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</si>
  <si>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</si>
  <si>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</si>
  <si>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</si>
  <si>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</si>
  <si>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</si>
  <si>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</si>
  <si>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</si>
  <si>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</si>
  <si>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</si>
  <si>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</si>
  <si>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</si>
  <si>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</si>
  <si>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</si>
  <si>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</si>
  <si>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</si>
  <si>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</si>
  <si>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</si>
  <si>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</si>
  <si>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</si>
  <si>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</si>
  <si>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</si>
  <si>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</si>
  <si>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</si>
  <si>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</si>
  <si>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</si>
  <si>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</si>
  <si>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</si>
  <si>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</si>
  <si>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</si>
  <si>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</si>
  <si>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</si>
  <si>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</si>
  <si>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</si>
  <si>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</si>
  <si>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</si>
  <si>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</si>
  <si>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</si>
  <si>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</si>
  <si>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</si>
  <si>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</si>
  <si>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</si>
  <si>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</si>
  <si>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</si>
  <si>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</si>
  <si>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</si>
  <si>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</si>
  <si>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</si>
  <si>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</si>
  <si>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</si>
  <si>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</si>
  <si>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</si>
  <si>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</si>
  <si>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</si>
  <si>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</si>
  <si>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</si>
  <si>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</si>
  <si>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</si>
  <si>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</si>
  <si>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</si>
  <si>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</si>
  <si>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</si>
  <si>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</si>
  <si>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</si>
  <si>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</si>
  <si>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</si>
  <si>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</si>
  <si>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</si>
  <si>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</si>
  <si>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</si>
  <si>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</si>
  <si>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</si>
  <si>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</si>
  <si>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</si>
  <si>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</si>
  <si>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</si>
  <si>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</si>
  <si>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</si>
  <si>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</si>
  <si>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</si>
  <si>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</si>
  <si>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</si>
  <si>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</si>
  <si>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</si>
  <si>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</si>
  <si>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</si>
  <si>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</si>
  <si>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</si>
  <si>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</si>
  <si>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</si>
  <si>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</si>
  <si>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</si>
  <si>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</si>
  <si>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</si>
  <si>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</si>
  <si>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</si>
  <si>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</si>
  <si>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</si>
  <si>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</si>
  <si>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</si>
  <si>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</si>
  <si>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</si>
  <si>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</si>
  <si>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</si>
  <si>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</si>
  <si>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</si>
  <si>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</si>
  <si>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</si>
  <si>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</si>
  <si>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</si>
  <si>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</si>
  <si>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</si>
  <si>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</si>
  <si>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</si>
  <si>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</si>
  <si>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</si>
  <si>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</si>
  <si>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</si>
  <si>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</si>
  <si>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</si>
  <si>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</si>
  <si>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</si>
  <si>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</si>
  <si>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</si>
  <si>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</si>
  <si>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</si>
  <si>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</si>
  <si>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</si>
  <si>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</si>
  <si>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</si>
  <si>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</si>
  <si>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</si>
  <si>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</si>
  <si>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</si>
  <si>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</si>
  <si>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</si>
  <si>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</si>
  <si>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</si>
  <si>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</si>
  <si>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</si>
  <si>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</si>
  <si>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</si>
  <si>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</si>
  <si>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</si>
  <si>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</si>
  <si>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</si>
  <si>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</si>
  <si>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</si>
  <si>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</si>
  <si>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</si>
  <si>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</si>
  <si>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</si>
  <si>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</si>
  <si>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</si>
  <si>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</si>
  <si>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</si>
  <si>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</si>
  <si>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</si>
  <si>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</si>
  <si>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</si>
  <si>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</si>
  <si>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</si>
  <si>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</si>
  <si>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</si>
  <si>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</si>
  <si>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</si>
  <si>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</si>
  <si>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</si>
  <si>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</si>
  <si>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</si>
  <si>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</si>
  <si>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</si>
  <si>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</si>
  <si>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</si>
  <si>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</si>
  <si>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</si>
  <si>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</si>
  <si>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</si>
  <si>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</si>
  <si>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</si>
  <si>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</si>
  <si>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</si>
  <si>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</si>
  <si>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</si>
  <si>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</si>
  <si>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</si>
  <si>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</si>
  <si>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</si>
  <si>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</si>
  <si>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</si>
  <si>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</si>
  <si>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</si>
  <si>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</si>
  <si>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</si>
  <si>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</si>
  <si>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</si>
  <si>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</si>
  <si>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</si>
  <si>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</si>
  <si>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</si>
  <si>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</si>
  <si>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</si>
  <si>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</si>
  <si>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</si>
  <si>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</si>
  <si>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</si>
  <si>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</si>
  <si>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</si>
  <si>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</si>
  <si>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</si>
  <si>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</si>
  <si>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</si>
  <si>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</si>
  <si>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</si>
  <si>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</si>
  <si>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</si>
  <si>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</si>
  <si>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</si>
  <si>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</si>
  <si>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</si>
  <si>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</si>
  <si>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</si>
  <si>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</si>
  <si>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</si>
  <si>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</si>
  <si>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</si>
  <si>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</si>
  <si>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</si>
  <si>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</si>
  <si>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</si>
  <si>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</si>
  <si>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</si>
  <si>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</si>
  <si>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</si>
  <si>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</si>
  <si>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</si>
  <si>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</si>
  <si>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</si>
  <si>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</si>
  <si>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</si>
  <si>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</si>
  <si>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</si>
  <si>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</si>
  <si>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</si>
  <si>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</si>
  <si>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</si>
  <si>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</si>
  <si>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</si>
  <si>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</si>
  <si>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</si>
  <si>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</si>
  <si>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</si>
  <si>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</si>
  <si>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</si>
  <si>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</si>
  <si>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</si>
  <si>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</si>
  <si>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</si>
  <si>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</si>
  <si>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</si>
  <si>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</si>
  <si>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</si>
  <si>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</si>
  <si>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</si>
  <si>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</si>
  <si>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</si>
  <si>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</si>
  <si>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</si>
  <si>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</si>
  <si>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</si>
  <si>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</si>
  <si>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</si>
  <si>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</si>
  <si>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</si>
  <si>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</si>
  <si>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</si>
  <si>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</si>
  <si>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</si>
  <si>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</si>
  <si>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</si>
  <si>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</si>
  <si>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</si>
  <si>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</si>
  <si>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</si>
  <si>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</si>
  <si>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</si>
  <si>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</si>
  <si>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</si>
  <si>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</si>
  <si>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</si>
  <si>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</si>
  <si>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</si>
  <si>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</si>
  <si>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</si>
  <si>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</si>
  <si>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</si>
  <si>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</si>
  <si>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</si>
  <si>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</si>
  <si>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</si>
  <si>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</si>
  <si>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</si>
  <si>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</si>
  <si>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</si>
  <si>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</si>
  <si>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</si>
  <si>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</si>
  <si>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</si>
  <si>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</si>
  <si>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</si>
  <si>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</si>
  <si>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</si>
  <si>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</si>
  <si>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</si>
  <si>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</si>
  <si>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</si>
  <si>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</si>
  <si>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</si>
  <si>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</si>
  <si>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</si>
  <si>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</si>
  <si>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</si>
  <si>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</si>
  <si>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</si>
  <si>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</si>
  <si>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</si>
  <si>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</si>
  <si>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</si>
  <si>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</si>
  <si>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</si>
  <si>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</si>
  <si>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</si>
  <si>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</si>
  <si>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</si>
  <si>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</si>
  <si>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</si>
  <si>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</si>
  <si>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</si>
  <si>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</si>
  <si>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</si>
  <si>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</si>
  <si>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</si>
  <si>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</si>
  <si>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</si>
  <si>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</si>
  <si>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</si>
  <si>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</si>
  <si>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</si>
  <si>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</si>
  <si>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</si>
  <si>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</si>
  <si>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</si>
  <si>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</si>
  <si>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</si>
  <si>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</si>
  <si>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</si>
  <si>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</si>
  <si>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</si>
  <si>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</si>
  <si>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</si>
  <si>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</si>
  <si>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</si>
  <si>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</si>
  <si>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</si>
  <si>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</si>
  <si>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</si>
  <si>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</si>
  <si>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</si>
  <si>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</si>
  <si>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</si>
  <si>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</si>
  <si>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</si>
  <si>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</si>
  <si>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</si>
  <si>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</si>
  <si>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</si>
  <si>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</si>
  <si>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</si>
  <si>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</si>
  <si>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</si>
  <si>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</si>
  <si>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</si>
  <si>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</si>
  <si>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</si>
  <si>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</si>
  <si>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</si>
  <si>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</si>
  <si>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</si>
  <si>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</si>
  <si>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</si>
  <si>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</si>
  <si>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</si>
  <si>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</si>
  <si>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</si>
  <si>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</si>
  <si>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</si>
  <si>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</si>
  <si>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</si>
  <si>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</si>
  <si>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</si>
  <si>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</si>
  <si>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</si>
  <si>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</si>
  <si>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</si>
  <si>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</si>
  <si>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</si>
  <si>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</si>
  <si>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</si>
  <si>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</si>
  <si>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</si>
  <si>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</si>
  <si>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</si>
  <si>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</si>
  <si>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</si>
  <si>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</si>
  <si>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</si>
  <si>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</si>
  <si>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</si>
  <si>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</si>
  <si>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</si>
  <si>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</si>
  <si>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</si>
  <si>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</si>
  <si>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</si>
  <si>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</si>
  <si>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</si>
  <si>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</si>
  <si>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</si>
  <si>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</si>
  <si>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</si>
  <si>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</si>
  <si>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</si>
  <si>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</si>
  <si>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</si>
  <si>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</si>
  <si>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</si>
  <si>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</si>
  <si>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</si>
  <si>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</si>
  <si>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</si>
  <si>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</si>
  <si>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</si>
  <si>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</si>
  <si>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</si>
  <si>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</si>
  <si>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</si>
  <si>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</si>
  <si>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</si>
  <si>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</si>
  <si>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</si>
  <si>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</si>
  <si>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</si>
  <si>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</si>
  <si>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</si>
  <si>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</si>
  <si>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</si>
  <si>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</si>
  <si>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</si>
  <si>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</si>
  <si>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</si>
  <si>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</si>
  <si>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</si>
  <si>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</si>
  <si>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</si>
  <si>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</si>
  <si>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</si>
  <si>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</si>
  <si>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</si>
  <si>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</si>
  <si>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</si>
  <si>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</si>
  <si>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</si>
  <si>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</si>
  <si>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</si>
  <si>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</si>
  <si>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</si>
  <si>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</si>
  <si>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</si>
  <si>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</si>
  <si>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</si>
  <si>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</si>
  <si>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</si>
  <si>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</si>
  <si>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</si>
  <si>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</si>
  <si>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</si>
  <si>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</si>
  <si>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</si>
  <si>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</si>
  <si>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</si>
  <si>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</si>
  <si>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</si>
  <si>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</si>
  <si>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</si>
  <si>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</si>
  <si>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</si>
  <si>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</si>
  <si>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</si>
  <si>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</si>
  <si>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</si>
  <si>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</si>
  <si>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</si>
  <si>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</si>
  <si>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</si>
  <si>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</si>
  <si>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</si>
  <si>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</si>
  <si>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</si>
  <si>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</si>
  <si>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</si>
  <si>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</si>
  <si>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</si>
  <si>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</si>
  <si>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</si>
  <si>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</si>
  <si>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</si>
  <si>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</si>
  <si>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</si>
  <si>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</si>
  <si>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</si>
  <si>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</si>
  <si>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</si>
  <si>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</si>
  <si>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</si>
  <si>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</si>
  <si>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</si>
  <si>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</si>
  <si>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</si>
  <si>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</si>
  <si>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</si>
  <si>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</si>
  <si>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</si>
  <si>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</si>
  <si>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</si>
  <si>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</si>
  <si>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</si>
  <si>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</si>
  <si>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</si>
  <si>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</si>
  <si>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</si>
  <si>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</si>
  <si>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</si>
  <si>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</si>
  <si>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</si>
  <si>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</si>
  <si>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</si>
  <si>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</si>
  <si>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</si>
  <si>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</si>
  <si>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</si>
  <si>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</si>
  <si>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</si>
  <si>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</si>
  <si>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</si>
  <si>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</si>
  <si>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</si>
  <si>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</si>
  <si>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</si>
  <si>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</si>
  <si>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</si>
  <si>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</si>
  <si>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</si>
  <si>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</si>
  <si>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</si>
  <si>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</si>
  <si>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</si>
  <si>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</si>
  <si>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</si>
  <si>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</si>
  <si>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</si>
  <si>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</si>
  <si>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</si>
  <si>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</si>
  <si>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</si>
  <si>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</si>
  <si>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</si>
  <si>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</si>
  <si>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</si>
  <si>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</si>
  <si>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</si>
  <si>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</si>
  <si>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</si>
  <si>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</si>
  <si>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</si>
  <si>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</si>
  <si>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</si>
  <si>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</si>
  <si>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</si>
  <si>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</si>
  <si>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</si>
  <si>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</si>
  <si>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</si>
  <si>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</si>
  <si>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</si>
  <si>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</si>
  <si>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</si>
  <si>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</si>
  <si>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</si>
  <si>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</si>
  <si>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</si>
  <si>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</si>
  <si>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</si>
  <si>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</si>
  <si>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</si>
  <si>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</si>
  <si>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</si>
  <si>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</si>
  <si>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</si>
  <si>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</si>
  <si>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</si>
  <si>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</si>
  <si>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</si>
  <si>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</si>
  <si>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</si>
  <si>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</si>
  <si>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</si>
  <si>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</si>
  <si>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</si>
  <si>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</si>
  <si>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</si>
  <si>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</si>
  <si>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</si>
  <si>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</si>
  <si>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</si>
  <si>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</si>
  <si>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</si>
  <si>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</si>
  <si>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</si>
  <si>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</si>
  <si>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</si>
  <si>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</si>
  <si>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</si>
  <si>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</si>
  <si>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</si>
  <si>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</si>
  <si>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</si>
  <si>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</si>
  <si>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</si>
  <si>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</si>
  <si>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</si>
  <si>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</si>
  <si>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</si>
  <si>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</si>
  <si>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</si>
  <si>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</si>
  <si>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</si>
  <si>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</si>
  <si>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</si>
  <si>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</si>
  <si>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</si>
  <si>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</si>
  <si>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</si>
  <si>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</si>
  <si>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</si>
  <si>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</si>
  <si>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</si>
  <si>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</si>
  <si>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</si>
  <si>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</si>
  <si>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</si>
  <si>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</si>
  <si>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</si>
  <si>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</si>
  <si>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</si>
  <si>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</si>
  <si>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</si>
  <si>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</si>
  <si>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</si>
  <si>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</si>
  <si>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</si>
  <si>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</si>
  <si>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</si>
  <si>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</si>
  <si>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</si>
  <si>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</si>
  <si>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</si>
  <si>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</si>
  <si>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</si>
  <si>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</si>
  <si>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</si>
  <si>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</si>
  <si>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</si>
  <si>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</si>
  <si>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</si>
  <si>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</si>
  <si>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</si>
  <si>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</si>
  <si>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</si>
  <si>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</si>
  <si>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</si>
  <si>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</si>
  <si>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</si>
  <si>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</si>
  <si>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</si>
  <si>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</si>
  <si>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</si>
  <si>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</si>
  <si>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</si>
  <si>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</si>
  <si>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</si>
  <si>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</si>
  <si>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</si>
  <si>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</si>
  <si>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</si>
  <si>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</si>
  <si>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</si>
  <si>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</si>
  <si>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</si>
  <si>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</si>
  <si>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</si>
  <si>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</si>
  <si>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</si>
  <si>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</si>
  <si>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</si>
  <si>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</si>
  <si>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</si>
  <si>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</si>
  <si>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</si>
  <si>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</si>
  <si>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</si>
  <si>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</si>
  <si>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</si>
  <si>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</si>
  <si>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</si>
  <si>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</si>
  <si>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</si>
  <si>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</si>
  <si>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</si>
  <si>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</si>
  <si>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</si>
  <si>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</si>
  <si>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</si>
  <si>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</si>
  <si>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</si>
  <si>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</si>
  <si>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</si>
  <si>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</si>
  <si>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</si>
  <si>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</si>
  <si>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</si>
  <si>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</si>
  <si>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</si>
  <si>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</si>
  <si>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</si>
  <si>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</si>
  <si>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</si>
  <si>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</si>
  <si>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</si>
  <si>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</si>
  <si>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</si>
  <si>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</si>
  <si>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</si>
  <si>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</si>
  <si>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</si>
  <si>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</si>
  <si>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</si>
  <si>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</si>
  <si>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</si>
  <si>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</si>
  <si>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</si>
  <si>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</si>
  <si>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</si>
  <si>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</si>
  <si>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</si>
  <si>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</si>
  <si>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</si>
  <si>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</si>
  <si>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</si>
  <si>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</si>
  <si>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</si>
  <si>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</si>
  <si>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</si>
  <si>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</si>
  <si>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</si>
  <si>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</si>
  <si>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</si>
  <si>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</si>
  <si>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</si>
  <si>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</si>
  <si>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</si>
  <si>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</si>
  <si>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</si>
  <si>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</si>
  <si>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</si>
  <si>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</si>
  <si>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</si>
  <si>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</si>
  <si>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</si>
  <si>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</si>
  <si>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</si>
  <si>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</si>
  <si>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</si>
  <si>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</si>
  <si>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</si>
  <si>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</si>
  <si>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</si>
  <si>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</si>
  <si>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</si>
  <si>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</si>
  <si>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</si>
  <si>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</si>
  <si>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</si>
  <si>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</si>
  <si>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</si>
  <si>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</si>
  <si>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</si>
  <si>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</si>
  <si>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</si>
  <si>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</si>
  <si>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</si>
  <si>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</si>
  <si>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</si>
  <si>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</si>
  <si>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</si>
  <si>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</si>
  <si>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</si>
  <si>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</si>
  <si>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</si>
  <si>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</si>
  <si>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</si>
  <si>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</si>
  <si>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</si>
  <si>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</si>
  <si>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</si>
  <si>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</si>
  <si>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</si>
  <si>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</si>
  <si>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</si>
  <si>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</si>
  <si>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</si>
  <si>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</si>
  <si>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</si>
  <si>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</si>
  <si>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</si>
  <si>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</si>
  <si>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</si>
  <si>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</si>
  <si>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</si>
  <si>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</si>
  <si>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</si>
  <si>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</si>
  <si>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</si>
  <si>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</si>
  <si>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</si>
  <si>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</si>
  <si>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</si>
  <si>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</si>
  <si>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</si>
  <si>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</si>
  <si>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</si>
  <si>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</si>
  <si>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</si>
  <si>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</si>
  <si>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</si>
  <si>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</si>
  <si>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</si>
  <si>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</si>
  <si>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</si>
  <si>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</si>
  <si>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</si>
  <si>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</si>
  <si>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</si>
  <si>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</si>
  <si>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</si>
  <si>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</si>
  <si>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</si>
  <si>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</si>
  <si>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</si>
  <si>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</si>
  <si>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</si>
  <si>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</si>
  <si>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</si>
  <si>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</si>
  <si>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</si>
  <si>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</si>
  <si>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</si>
  <si>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</si>
  <si>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</si>
  <si>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</si>
  <si>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</si>
  <si>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</si>
  <si>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</si>
  <si>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</si>
  <si>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</si>
  <si>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</si>
  <si>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</si>
  <si>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</si>
  <si>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</si>
  <si>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</si>
  <si>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</si>
  <si>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</si>
  <si>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</si>
  <si>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</si>
  <si>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</si>
  <si>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</si>
  <si>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</si>
  <si>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</si>
  <si>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</si>
  <si>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</si>
  <si>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</si>
  <si>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</si>
  <si>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</si>
  <si>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</si>
  <si>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</si>
  <si>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</si>
  <si>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</si>
  <si>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</si>
  <si>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</si>
  <si>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</si>
  <si>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</si>
  <si>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</si>
  <si>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</si>
  <si>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</si>
  <si>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</si>
  <si>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</si>
  <si>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</si>
  <si>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</si>
  <si>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</si>
  <si>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</si>
  <si>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</si>
  <si>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</si>
  <si>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</si>
  <si>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</si>
  <si>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</si>
  <si>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</si>
  <si>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</si>
  <si>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</si>
  <si>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</si>
  <si>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</si>
  <si>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</si>
  <si>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</si>
  <si>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</si>
  <si>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</si>
  <si>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</si>
  <si>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</si>
  <si>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</si>
  <si>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</si>
  <si>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</si>
  <si>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</si>
  <si>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</si>
  <si>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</si>
  <si>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</si>
  <si>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</si>
  <si>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</si>
  <si>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</si>
  <si>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</si>
  <si>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</si>
  <si>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</si>
  <si>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</si>
  <si>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</si>
  <si>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</si>
  <si>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</si>
  <si>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</si>
  <si>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</si>
  <si>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</si>
  <si>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</si>
  <si>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</si>
  <si>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</si>
  <si>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</si>
  <si>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</si>
  <si>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</si>
  <si>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</si>
  <si>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</si>
  <si>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</si>
  <si>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</si>
  <si>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</si>
  <si>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</si>
  <si>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</si>
  <si>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</si>
  <si>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</si>
  <si>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</si>
  <si>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</si>
  <si>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</si>
  <si>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</si>
  <si>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</si>
  <si>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</si>
  <si>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</si>
  <si>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</si>
  <si>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</si>
  <si>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</si>
  <si>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</si>
  <si>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</si>
  <si>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</si>
  <si>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</si>
  <si>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</si>
  <si>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</si>
  <si>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</si>
  <si>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</si>
  <si>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</si>
  <si>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</si>
  <si>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</si>
  <si>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</si>
  <si>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</si>
  <si>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</si>
  <si>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</si>
  <si>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</si>
  <si>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</si>
  <si>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</si>
  <si>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</si>
  <si>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</si>
  <si>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</si>
  <si>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</si>
  <si>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</si>
  <si>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</si>
  <si>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</si>
  <si>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</si>
  <si>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</si>
  <si>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</si>
  <si>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</si>
  <si>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</si>
  <si>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</si>
  <si>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</si>
  <si>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</si>
  <si>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</si>
  <si>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</si>
  <si>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</si>
  <si>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</si>
  <si>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</si>
  <si>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</si>
  <si>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</si>
  <si>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</si>
  <si>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</si>
  <si>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</si>
  <si>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</si>
  <si>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</si>
  <si>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</si>
  <si>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</si>
  <si>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</si>
  <si>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</si>
  <si>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</si>
  <si>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</si>
  <si>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</si>
  <si>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</si>
  <si>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</si>
  <si>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</si>
  <si>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</si>
  <si>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</si>
  <si>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</si>
  <si>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</si>
  <si>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</si>
  <si>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</si>
  <si>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</si>
  <si>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</si>
  <si>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</si>
  <si>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</si>
  <si>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</si>
  <si>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</si>
  <si>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</si>
  <si>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</si>
  <si>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</si>
  <si>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</si>
  <si>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</si>
  <si>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</si>
  <si>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</si>
  <si>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</si>
  <si>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</si>
  <si>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</si>
  <si>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</si>
  <si>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</si>
  <si>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</si>
  <si>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</si>
  <si>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</si>
  <si>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</si>
  <si>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</si>
  <si>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</si>
  <si>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</si>
  <si>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</si>
  <si>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</si>
  <si>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</si>
  <si>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</si>
  <si>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</si>
  <si>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</si>
  <si>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</si>
  <si>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</si>
  <si>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</si>
  <si>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</si>
  <si>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</si>
  <si>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</si>
  <si>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</si>
  <si>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</si>
  <si>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</si>
  <si>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</si>
  <si>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</si>
  <si>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</si>
  <si>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</si>
  <si>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</si>
  <si>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</si>
  <si>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</si>
  <si>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</si>
  <si>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</si>
  <si>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</si>
  <si>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</si>
  <si>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</si>
  <si>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</si>
  <si>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</si>
  <si>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</si>
  <si>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</si>
  <si>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</si>
  <si>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</si>
  <si>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</si>
  <si>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</si>
  <si>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</si>
  <si>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</si>
  <si>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</si>
  <si>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</si>
  <si>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</si>
  <si>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</si>
  <si>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</si>
  <si>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</si>
  <si>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</si>
  <si>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</si>
  <si>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</si>
  <si>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</si>
  <si>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</si>
  <si>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</si>
  <si>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</si>
  <si>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</si>
  <si>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</si>
  <si>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</si>
  <si>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</si>
  <si>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</si>
  <si>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</si>
  <si>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</si>
  <si>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</si>
  <si>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</si>
  <si>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</si>
  <si>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</si>
  <si>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</si>
  <si>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</si>
  <si>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</si>
  <si>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</si>
  <si>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</si>
  <si>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</si>
  <si>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</si>
  <si>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</si>
  <si>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</si>
  <si>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</si>
  <si>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</si>
  <si>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</si>
  <si>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</si>
  <si>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</si>
  <si>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</si>
  <si>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</si>
  <si>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</si>
  <si>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</si>
  <si>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</si>
  <si>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</si>
  <si>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</si>
  <si>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</si>
  <si>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</si>
  <si>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</si>
  <si>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</si>
  <si>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</si>
  <si>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</si>
  <si>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</si>
  <si>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</si>
  <si>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</si>
  <si>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</si>
  <si>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</si>
  <si>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</si>
  <si>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</si>
  <si>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</si>
  <si>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</si>
  <si>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</si>
  <si>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</si>
  <si>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</si>
  <si>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</si>
  <si>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</si>
  <si>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</si>
  <si>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</si>
  <si>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</si>
  <si>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</si>
  <si>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</si>
  <si>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</si>
  <si>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</si>
  <si>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</si>
  <si>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</si>
  <si>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</si>
  <si>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</si>
  <si>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</si>
  <si>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</si>
  <si>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</si>
  <si>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</si>
  <si>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</si>
  <si>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</si>
  <si>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</si>
  <si>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</si>
  <si>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</si>
  <si>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</si>
  <si>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</si>
  <si>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</si>
  <si>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</si>
  <si>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</si>
  <si>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</si>
  <si>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</si>
  <si>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</si>
  <si>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</si>
  <si>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</si>
  <si>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</si>
  <si>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</si>
  <si>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</si>
  <si>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</si>
  <si>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</si>
  <si>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</si>
  <si>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</si>
  <si>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</si>
  <si>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</si>
  <si>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</si>
  <si>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</si>
  <si>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</si>
  <si>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</si>
  <si>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</si>
  <si>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</si>
  <si>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</si>
  <si>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</si>
  <si>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</si>
  <si>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</si>
  <si>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</si>
  <si>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</si>
  <si>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</si>
  <si>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</si>
  <si>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</si>
  <si>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</si>
  <si>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</si>
  <si>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</si>
  <si>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</si>
  <si>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</si>
  <si>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</si>
  <si>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</si>
  <si>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</si>
  <si>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</si>
  <si>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</si>
  <si>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</si>
  <si>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</si>
  <si>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</si>
  <si>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</si>
  <si>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</si>
  <si>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</si>
  <si>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</si>
  <si>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</si>
  <si>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</si>
  <si>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</si>
  <si>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</si>
  <si>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</si>
  <si>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</si>
  <si>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</si>
  <si>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</si>
  <si>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</si>
  <si>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</si>
  <si>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</si>
  <si>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</si>
  <si>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</si>
  <si>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</si>
  <si>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</si>
  <si>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</si>
  <si>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</si>
  <si>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</si>
  <si>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</si>
  <si>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</si>
  <si>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</si>
  <si>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</si>
  <si>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</si>
  <si>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</si>
  <si>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</si>
  <si>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</si>
  <si>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</si>
  <si>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</si>
  <si>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</si>
  <si>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</si>
  <si>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</si>
  <si>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</si>
  <si>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</si>
  <si>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</si>
  <si>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</si>
  <si>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</si>
  <si>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</si>
  <si>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</si>
  <si>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</si>
  <si>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</si>
  <si>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</si>
  <si>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</si>
  <si>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</si>
  <si>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</si>
  <si>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</si>
  <si>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</si>
  <si>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</si>
  <si>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</si>
  <si>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</si>
  <si>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</si>
  <si>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</si>
  <si>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</si>
  <si>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</si>
  <si>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</si>
  <si>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</si>
  <si>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</si>
  <si>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</si>
  <si>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</si>
  <si>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</si>
  <si>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</si>
  <si>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</si>
  <si>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</si>
  <si>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</si>
  <si>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</si>
  <si>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</si>
  <si>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</si>
  <si>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</si>
  <si>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</si>
  <si>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</si>
  <si>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</si>
  <si>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</si>
  <si>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</si>
  <si>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</si>
  <si>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</si>
  <si>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</si>
  <si>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</si>
  <si>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</si>
  <si>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</si>
  <si>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</si>
  <si>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</si>
  <si>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</si>
  <si>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</si>
  <si>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</si>
  <si>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</si>
  <si>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</si>
  <si>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</si>
  <si>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</si>
  <si>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</si>
  <si>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</si>
  <si>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</si>
  <si>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</si>
  <si>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</si>
  <si>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</si>
  <si>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</si>
  <si>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</si>
  <si>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</si>
  <si>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</si>
  <si>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</si>
  <si>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</si>
  <si>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</si>
  <si>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</si>
  <si>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</si>
  <si>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</si>
  <si>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</si>
  <si>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</si>
  <si>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</si>
  <si>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</si>
  <si>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</si>
  <si>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</si>
  <si>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</si>
  <si>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</si>
  <si>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</si>
  <si>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</si>
  <si>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</si>
  <si>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</si>
  <si>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</si>
  <si>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</si>
  <si>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</si>
  <si>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</si>
  <si>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</si>
  <si>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</si>
  <si>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</si>
  <si>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</si>
  <si>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</si>
  <si>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</si>
  <si>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</si>
  <si>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</si>
  <si>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</si>
  <si>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</si>
  <si>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</si>
  <si>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</si>
  <si>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</si>
  <si>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</si>
  <si>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</si>
  <si>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</si>
  <si>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</si>
  <si>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</si>
  <si>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</si>
  <si>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</si>
  <si>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</si>
  <si>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</si>
  <si>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</si>
  <si>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</si>
  <si>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</si>
  <si>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</si>
  <si>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</si>
  <si>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</si>
  <si>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</si>
  <si>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</si>
  <si>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</si>
  <si>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</si>
  <si>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</si>
  <si>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</si>
  <si>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</si>
  <si>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</si>
  <si>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</si>
  <si>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</si>
  <si>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</si>
  <si>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</si>
  <si>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</si>
  <si>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</si>
  <si>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</si>
  <si>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</si>
  <si>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</si>
  <si>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</si>
  <si>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</si>
  <si>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</si>
  <si>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</si>
  <si>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</si>
  <si>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</si>
  <si>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</si>
  <si>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</si>
  <si>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</si>
  <si>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</si>
  <si>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</si>
  <si>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</si>
  <si>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</si>
  <si>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</si>
  <si>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</si>
  <si>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</si>
  <si>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</si>
  <si>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</si>
  <si>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</si>
  <si>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</si>
  <si>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</si>
  <si>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</si>
  <si>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</si>
  <si>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</si>
  <si>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</si>
  <si>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</si>
  <si>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</si>
  <si>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</si>
  <si>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</si>
  <si>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</si>
  <si>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</si>
  <si>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</si>
  <si>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</si>
  <si>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</si>
  <si>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</si>
  <si>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</si>
  <si>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</si>
  <si>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</si>
  <si>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</si>
  <si>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</si>
  <si>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</si>
  <si>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</si>
  <si>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</si>
  <si>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</si>
  <si>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</si>
  <si>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</si>
  <si>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</si>
  <si>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</si>
  <si>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</si>
  <si>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</si>
  <si>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</si>
  <si>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</si>
  <si>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</si>
  <si>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</si>
  <si>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</si>
  <si>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</si>
  <si>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</si>
  <si>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</si>
  <si>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</si>
  <si>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</si>
  <si>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</si>
  <si>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</si>
  <si>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</si>
  <si>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</si>
  <si>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</si>
  <si>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</si>
  <si>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</si>
  <si>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</si>
  <si>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</si>
  <si>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</si>
  <si>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</si>
  <si>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</si>
  <si>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</si>
  <si>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</si>
  <si>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</si>
  <si>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</si>
  <si>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</si>
  <si>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</si>
  <si>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</si>
  <si>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</si>
  <si>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</si>
  <si>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</si>
  <si>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</si>
  <si>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</si>
  <si>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</si>
  <si>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</si>
  <si>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</si>
  <si>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</si>
  <si>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</si>
  <si>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</si>
  <si>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</si>
  <si>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</si>
  <si>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</si>
  <si>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</si>
  <si>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</si>
  <si>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</si>
  <si>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</si>
  <si>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</si>
  <si>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</si>
  <si>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</si>
  <si>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</si>
  <si>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</si>
  <si>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</si>
  <si>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</si>
  <si>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</si>
  <si>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</si>
  <si>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</si>
  <si>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</si>
  <si>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</si>
  <si>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</si>
  <si>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</si>
  <si>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</si>
  <si>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</si>
  <si>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</si>
  <si>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</si>
  <si>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</si>
  <si>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</si>
  <si>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</si>
  <si>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</si>
  <si>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</si>
  <si>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</si>
  <si>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</si>
  <si>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</si>
  <si>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</si>
  <si>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</si>
  <si>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</si>
  <si>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</si>
  <si>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</si>
  <si>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</si>
  <si>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</si>
  <si>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</si>
  <si>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</si>
  <si>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</si>
  <si>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</si>
  <si>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</si>
  <si>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</si>
  <si>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</si>
  <si>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</si>
  <si>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</si>
  <si>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</si>
  <si>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</si>
  <si>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</si>
  <si>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</si>
  <si>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</si>
  <si>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</si>
  <si>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</si>
  <si>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</si>
  <si>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</si>
  <si>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</si>
  <si>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</si>
  <si>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</si>
  <si>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</si>
  <si>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</si>
  <si>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</si>
  <si>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</si>
  <si>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</si>
  <si>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</si>
  <si>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</si>
  <si>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</si>
  <si>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</si>
  <si>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</si>
  <si>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</si>
  <si>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</si>
  <si>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</si>
  <si>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</si>
  <si>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</si>
  <si>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</si>
  <si>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</si>
  <si>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</si>
  <si>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</si>
  <si>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</si>
  <si>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</si>
  <si>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</si>
  <si>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</si>
  <si>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</si>
  <si>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</si>
  <si>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</si>
  <si>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</si>
  <si>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</si>
  <si>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</si>
  <si>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</si>
  <si>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</si>
  <si>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</si>
  <si>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</si>
  <si>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</si>
  <si>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</si>
  <si>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</si>
  <si>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</si>
  <si>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</si>
  <si>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</si>
  <si>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</si>
  <si>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</si>
  <si>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</si>
  <si>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</si>
  <si>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</si>
  <si>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</si>
  <si>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</si>
  <si>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</si>
  <si>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</si>
  <si>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</si>
  <si>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</si>
  <si>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</si>
  <si>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</si>
  <si>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</si>
  <si>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</si>
  <si>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</si>
  <si>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</si>
  <si>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</si>
  <si>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</si>
  <si>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</si>
  <si>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</si>
  <si>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</si>
  <si>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</si>
  <si>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</si>
  <si>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</si>
  <si>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</si>
  <si>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</si>
  <si>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</si>
  <si>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</si>
  <si>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</si>
  <si>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</si>
  <si>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</si>
  <si>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</si>
  <si>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</si>
  <si>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</si>
  <si>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</si>
  <si>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</si>
  <si>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</si>
  <si>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</si>
  <si>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</si>
  <si>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</si>
  <si>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</si>
  <si>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</si>
  <si>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</si>
  <si>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</si>
  <si>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</si>
  <si>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</si>
  <si>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</si>
  <si>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</si>
  <si>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</si>
  <si>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</si>
  <si>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</si>
  <si>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</si>
  <si>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</si>
  <si>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</si>
  <si>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</si>
  <si>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</si>
  <si>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</si>
  <si>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</si>
  <si>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</si>
  <si>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</si>
  <si>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</si>
  <si>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</si>
  <si>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</si>
  <si>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</si>
  <si>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</si>
  <si>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</si>
  <si>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</si>
  <si>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</si>
  <si>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</si>
  <si>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</si>
  <si>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</si>
  <si>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</si>
  <si>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</si>
  <si>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</si>
  <si>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</si>
  <si>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</si>
  <si>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</si>
  <si>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</si>
  <si>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</si>
  <si>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</si>
  <si>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</si>
  <si>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</si>
  <si>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</si>
  <si>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</si>
  <si>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</si>
  <si>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</si>
  <si>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</si>
  <si>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</si>
  <si>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</si>
  <si>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</si>
  <si>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</si>
  <si>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</si>
  <si>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</si>
  <si>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</si>
  <si>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</si>
  <si>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</si>
  <si>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</si>
  <si>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</si>
  <si>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</si>
  <si>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</si>
  <si>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</si>
  <si>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</si>
  <si>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</si>
  <si>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</si>
  <si>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</si>
  <si>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</si>
  <si>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</si>
  <si>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</si>
  <si>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</si>
  <si>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</si>
  <si>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</si>
  <si>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</si>
  <si>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</si>
  <si>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</si>
  <si>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</si>
  <si>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</si>
  <si>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</si>
  <si>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</si>
  <si>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</si>
  <si>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</si>
  <si>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</si>
  <si>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</si>
  <si>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</si>
  <si>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</si>
  <si>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</si>
  <si>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</si>
  <si>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</si>
  <si>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</si>
  <si>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</si>
  <si>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</si>
  <si>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</si>
  <si>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</si>
  <si>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</si>
  <si>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</si>
  <si>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</si>
  <si>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</si>
  <si>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</si>
  <si>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</si>
  <si>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</si>
  <si>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</si>
  <si>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</si>
  <si>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</si>
  <si>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</si>
  <si>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</si>
  <si>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</si>
  <si>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</si>
  <si>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</si>
  <si>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</si>
  <si>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</si>
  <si>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</si>
  <si>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</si>
  <si>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</si>
  <si>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</si>
  <si>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</si>
  <si>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</si>
  <si>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</si>
  <si>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</si>
  <si>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</si>
  <si>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</si>
  <si>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</si>
  <si>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</si>
  <si>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</si>
  <si>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</si>
  <si>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</si>
  <si>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</si>
  <si>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</si>
  <si>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</si>
  <si>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</si>
  <si>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</si>
  <si>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</si>
  <si>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</si>
  <si>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</si>
  <si>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</si>
  <si>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</si>
  <si>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</si>
  <si>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</si>
  <si>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</si>
  <si>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</si>
  <si>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</si>
  <si>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</si>
  <si>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</si>
  <si>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</si>
  <si>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</si>
  <si>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</si>
  <si>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</si>
  <si>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</si>
  <si>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</si>
  <si>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</si>
  <si>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</si>
  <si>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</si>
  <si>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</si>
  <si>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</si>
  <si>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</si>
  <si>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</si>
  <si>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</si>
  <si>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</si>
  <si>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</si>
  <si>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</si>
  <si>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</si>
  <si>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</si>
  <si>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</si>
  <si>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</si>
  <si>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</si>
  <si>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</si>
  <si>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</si>
  <si>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</si>
  <si>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</si>
  <si>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</si>
  <si>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</si>
  <si>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</si>
  <si>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</si>
  <si>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</si>
  <si>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</si>
  <si>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</si>
  <si>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</si>
  <si>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</si>
  <si>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</si>
  <si>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</si>
  <si>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</si>
  <si>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</si>
  <si>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</si>
  <si>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</si>
  <si>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</si>
  <si>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</si>
  <si>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</si>
  <si>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</si>
  <si>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</si>
  <si>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</si>
  <si>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</si>
  <si>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</si>
  <si>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</si>
  <si>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</si>
  <si>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</si>
  <si>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</si>
  <si>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</si>
  <si>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</si>
  <si>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</si>
  <si>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</si>
  <si>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</si>
  <si>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</si>
  <si>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</si>
  <si>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</si>
  <si>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</si>
  <si>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</si>
  <si>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</si>
  <si>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</si>
  <si>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</si>
  <si>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</si>
  <si>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</si>
  <si>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</si>
  <si>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</si>
  <si>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</si>
  <si>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</si>
  <si>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</si>
  <si>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</si>
  <si>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</si>
  <si>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</si>
  <si>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</si>
  <si>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</si>
  <si>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</si>
  <si>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</si>
  <si>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</si>
  <si>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</si>
  <si>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</si>
  <si>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</si>
  <si>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</si>
  <si>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</si>
  <si>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</si>
  <si>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</si>
  <si>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</si>
  <si>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</si>
  <si>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</si>
  <si>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</si>
  <si>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</si>
  <si>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</si>
  <si>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</si>
  <si>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</si>
  <si>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</si>
  <si>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</si>
  <si>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</si>
  <si>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</si>
  <si>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</si>
  <si>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</si>
  <si>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</si>
  <si>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</si>
  <si>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</si>
  <si>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</si>
  <si>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</si>
  <si>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</si>
  <si>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</si>
  <si>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</si>
  <si>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</si>
  <si>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</si>
  <si>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</si>
  <si>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</si>
  <si>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</si>
  <si>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</si>
  <si>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</si>
  <si>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</si>
  <si>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</si>
  <si>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</si>
  <si>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</si>
  <si>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</si>
  <si>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</si>
  <si>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</si>
  <si>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</si>
  <si>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</si>
  <si>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</si>
  <si>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</si>
  <si>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</si>
  <si>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</si>
  <si>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</si>
  <si>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</si>
  <si>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</si>
  <si>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</si>
  <si>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</si>
  <si>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</si>
  <si>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</si>
  <si>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</si>
  <si>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</si>
  <si>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</si>
  <si>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</si>
  <si>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</si>
  <si>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</si>
  <si>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</si>
  <si>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</si>
  <si>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</si>
  <si>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</si>
  <si>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</si>
  <si>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</si>
  <si>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</si>
  <si>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</si>
  <si>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</si>
  <si>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</si>
  <si>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</si>
  <si>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</si>
  <si>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</si>
  <si>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</si>
  <si>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</si>
  <si>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</si>
  <si>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</si>
  <si>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</si>
  <si>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</si>
  <si>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</si>
  <si>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</si>
  <si>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</si>
  <si>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</si>
  <si>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</si>
  <si>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</si>
  <si>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</si>
  <si>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</si>
  <si>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</si>
  <si>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</si>
  <si>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</si>
  <si>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</si>
  <si>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</si>
  <si>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</si>
  <si>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</si>
  <si>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</si>
  <si>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</si>
  <si>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</si>
  <si>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</si>
  <si>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</si>
  <si>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</si>
  <si>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</si>
  <si>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</si>
  <si>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</si>
  <si>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</si>
  <si>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</si>
  <si>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</si>
  <si>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</si>
  <si>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</si>
  <si>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</si>
  <si>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</si>
  <si>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</si>
  <si>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</si>
  <si>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</si>
  <si>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</si>
  <si>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</si>
  <si>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</si>
  <si>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</si>
  <si>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</si>
  <si>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</si>
  <si>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</si>
  <si>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</si>
  <si>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</si>
  <si>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</si>
  <si>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</si>
  <si>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</si>
  <si>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</si>
  <si>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</si>
  <si>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</si>
  <si>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</si>
  <si>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</si>
  <si>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</si>
  <si>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</si>
  <si>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</si>
  <si>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</si>
  <si>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</si>
  <si>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</si>
  <si>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</si>
  <si>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</si>
  <si>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</si>
  <si>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</si>
  <si>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</si>
  <si>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</si>
  <si>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</si>
  <si>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</si>
  <si>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</si>
  <si>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</si>
  <si>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</si>
  <si>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</si>
  <si>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</si>
  <si>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</si>
  <si>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</si>
  <si>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</si>
  <si>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</si>
  <si>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</si>
  <si>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</si>
  <si>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</si>
  <si>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</si>
  <si>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</si>
  <si>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</si>
  <si>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</si>
  <si>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</si>
  <si>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</si>
  <si>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</si>
  <si>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</si>
  <si>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</si>
  <si>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</si>
  <si>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</si>
  <si>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</si>
  <si>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</si>
  <si>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</si>
  <si>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</si>
  <si>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</si>
  <si>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</si>
  <si>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</si>
  <si>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</si>
  <si>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</si>
  <si>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</si>
  <si>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</si>
  <si>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</si>
  <si>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</si>
  <si>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</si>
  <si>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</si>
  <si>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</si>
  <si>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</si>
  <si>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</si>
  <si>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</si>
  <si>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</si>
  <si>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</si>
  <si>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</si>
  <si>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</si>
  <si>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</si>
  <si>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</si>
  <si>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</si>
  <si>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</si>
  <si>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</si>
  <si>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</si>
  <si>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</si>
  <si>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</si>
  <si>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</si>
  <si>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</si>
  <si>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</si>
  <si>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</si>
  <si>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</si>
  <si>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</si>
  <si>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</si>
  <si>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</si>
  <si>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</si>
  <si>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</si>
  <si>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</si>
  <si>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</si>
  <si>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</si>
  <si>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</si>
  <si>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</si>
  <si>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</si>
  <si>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</si>
  <si>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</si>
  <si>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</si>
  <si>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</si>
  <si>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</si>
  <si>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</si>
  <si>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</si>
  <si>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</si>
  <si>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</si>
  <si>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</si>
  <si>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</si>
  <si>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</si>
  <si>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</si>
  <si>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</si>
  <si>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</si>
  <si>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</si>
  <si>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</si>
  <si>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</si>
  <si>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</si>
  <si>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</si>
  <si>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</si>
  <si>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</si>
  <si>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</si>
  <si>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</si>
  <si>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</si>
  <si>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</si>
  <si>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</si>
  <si>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</si>
  <si>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</si>
  <si>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</si>
  <si>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</si>
  <si>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</si>
  <si>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</si>
  <si>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</si>
  <si>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</si>
  <si>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</si>
  <si>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</si>
  <si>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</si>
  <si>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</si>
  <si>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</si>
  <si>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</si>
  <si>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</si>
  <si>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</si>
  <si>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</si>
  <si>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</si>
  <si>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</si>
  <si>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</si>
  <si>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</si>
  <si>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</si>
  <si>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</si>
  <si>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</si>
  <si>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</si>
  <si>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</si>
  <si>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</si>
  <si>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</si>
  <si>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</si>
  <si>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</si>
  <si>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</si>
  <si>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</si>
  <si>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</si>
  <si>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</si>
  <si>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</si>
  <si>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</si>
  <si>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</si>
  <si>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</si>
  <si>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</si>
  <si>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</si>
  <si>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</si>
  <si>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</si>
  <si>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</si>
  <si>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</si>
  <si>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</si>
  <si>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</si>
  <si>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</si>
  <si>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</si>
  <si>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</si>
  <si>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</si>
  <si>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</si>
  <si>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</si>
  <si>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</si>
  <si>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</si>
  <si>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</si>
  <si>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</si>
  <si>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</si>
  <si>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</si>
  <si>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</si>
  <si>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</si>
  <si>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</si>
  <si>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</si>
  <si>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</si>
  <si>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</si>
  <si>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</si>
  <si>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</si>
  <si>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</si>
  <si>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</si>
  <si>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</si>
  <si>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</si>
  <si>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</si>
  <si>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</si>
  <si>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</si>
  <si>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</si>
  <si>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</si>
  <si>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</si>
  <si>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</si>
  <si>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</si>
  <si>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</si>
  <si>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</si>
  <si>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</si>
  <si>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</si>
  <si>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</si>
  <si>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</si>
  <si>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</si>
  <si>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</si>
  <si>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</si>
  <si>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</si>
  <si>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</si>
  <si>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</si>
  <si>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</si>
  <si>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</si>
  <si>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</si>
  <si>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</si>
  <si>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</si>
  <si>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</si>
  <si>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</si>
  <si>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</si>
  <si>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</si>
  <si>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</si>
  <si>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</si>
  <si>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</si>
  <si>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</si>
  <si>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</si>
  <si>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</si>
  <si>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</si>
  <si>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</si>
  <si>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</si>
  <si>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</si>
  <si>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</si>
  <si>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</si>
  <si>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</si>
  <si>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</si>
  <si>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</si>
  <si>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</si>
  <si>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</si>
  <si>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</si>
  <si>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</si>
  <si>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</si>
  <si>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</si>
  <si>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</si>
  <si>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</si>
  <si>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</si>
  <si>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</si>
  <si>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</si>
  <si>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</si>
  <si>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</si>
  <si>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</si>
  <si>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</si>
  <si>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</si>
  <si>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</si>
  <si>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</si>
  <si>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</si>
  <si>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</si>
  <si>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</si>
  <si>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</si>
  <si>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</si>
  <si>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</si>
  <si>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</si>
  <si>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</si>
  <si>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</si>
  <si>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</si>
  <si>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</si>
  <si>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</si>
  <si>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</si>
  <si>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</si>
  <si>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</si>
  <si>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</si>
  <si>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</si>
  <si>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</si>
  <si>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</si>
  <si>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</si>
  <si>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</si>
  <si>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</si>
  <si>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</si>
  <si>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</si>
  <si>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</si>
  <si>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</si>
  <si>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</si>
  <si>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</si>
  <si>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</si>
  <si>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</si>
  <si>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</si>
  <si>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</si>
  <si>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</si>
  <si>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</si>
  <si>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</si>
  <si>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</si>
  <si>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</si>
  <si>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</si>
  <si>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</si>
  <si>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</si>
  <si>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</si>
  <si>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</si>
  <si>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</si>
  <si>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</si>
  <si>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</si>
  <si>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</si>
  <si>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</si>
  <si>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</si>
  <si>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</si>
  <si>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</si>
  <si>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</si>
  <si>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</si>
  <si>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</si>
  <si>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</si>
  <si>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</si>
  <si>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</si>
  <si>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</si>
  <si>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</si>
  <si>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</si>
  <si>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</si>
  <si>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</si>
  <si>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</si>
  <si>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</si>
  <si>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</si>
  <si>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</si>
  <si>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</si>
  <si>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</si>
  <si>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</si>
  <si>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</si>
  <si>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</si>
  <si>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</si>
  <si>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</si>
  <si>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</si>
  <si>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</si>
  <si>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</si>
  <si>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</si>
  <si>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</si>
  <si>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</si>
  <si>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</si>
  <si>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</si>
  <si>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</si>
  <si>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</si>
  <si>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</si>
  <si>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</si>
  <si>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</si>
  <si>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</si>
  <si>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</si>
  <si>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</si>
  <si>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</si>
  <si>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</si>
  <si>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</si>
  <si>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</si>
  <si>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</si>
  <si>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</si>
  <si>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</si>
  <si>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</si>
  <si>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</si>
  <si>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</si>
  <si>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</si>
  <si>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</si>
  <si>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</si>
  <si>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</si>
  <si>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</si>
  <si>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</si>
  <si>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</si>
  <si>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</si>
  <si>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</si>
  <si>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</si>
  <si>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</si>
  <si>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</si>
  <si>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</si>
  <si>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</si>
  <si>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</si>
  <si>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</si>
  <si>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</si>
  <si>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</si>
  <si>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</si>
  <si>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</si>
  <si>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</si>
  <si>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</si>
  <si>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</si>
  <si>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</si>
  <si>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</si>
  <si>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</si>
  <si>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</si>
  <si>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</si>
  <si>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</si>
  <si>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</si>
  <si>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</si>
  <si>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</si>
  <si>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</si>
  <si>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</si>
  <si>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</si>
  <si>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</si>
  <si>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</si>
  <si>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</si>
  <si>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</si>
  <si>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</si>
  <si>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</si>
  <si>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</si>
  <si>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</si>
  <si>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</si>
  <si>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</si>
  <si>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</si>
  <si>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</si>
  <si>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</si>
  <si>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</si>
  <si>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</si>
  <si>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</si>
  <si>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</si>
  <si>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</si>
  <si>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</si>
  <si>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</si>
  <si>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</si>
  <si>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</si>
  <si>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</si>
  <si>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</si>
  <si>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</si>
  <si>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</si>
  <si>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</si>
  <si>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</si>
  <si>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</si>
  <si>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</si>
  <si>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</si>
  <si>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</si>
  <si>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</si>
  <si>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</si>
  <si>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</si>
  <si>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</si>
  <si>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</si>
  <si>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</si>
  <si>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</si>
  <si>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</si>
  <si>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</si>
  <si>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</si>
  <si>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</si>
  <si>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</si>
  <si>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</si>
  <si>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</si>
  <si>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</si>
  <si>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</si>
  <si>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</si>
  <si>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</si>
  <si>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</si>
  <si>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</si>
  <si>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</si>
  <si>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</si>
  <si>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</si>
  <si>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</si>
  <si>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</si>
  <si>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</si>
  <si>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</si>
  <si>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</si>
  <si>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</si>
  <si>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</si>
  <si>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</si>
  <si>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</si>
  <si>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</si>
  <si>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</si>
  <si>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</si>
  <si>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</si>
  <si>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</si>
  <si>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</si>
  <si>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</si>
  <si>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</si>
  <si>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</si>
  <si>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</si>
  <si>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</si>
  <si>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</si>
  <si>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</si>
  <si>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</si>
  <si>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</si>
  <si>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</si>
  <si>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</si>
  <si>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</si>
  <si>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</si>
  <si>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</si>
  <si>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</si>
  <si>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</si>
  <si>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</si>
  <si>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</si>
  <si>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</si>
  <si>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</si>
  <si>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</si>
  <si>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</si>
  <si>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</si>
  <si>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</si>
  <si>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</si>
  <si>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</si>
  <si>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</si>
  <si>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</si>
  <si>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</si>
  <si>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</si>
  <si>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</si>
  <si>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</si>
  <si>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</si>
  <si>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</si>
  <si>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</si>
  <si>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</si>
  <si>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</si>
  <si>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</si>
  <si>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</si>
  <si>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</si>
  <si>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</si>
  <si>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</si>
  <si>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</si>
  <si>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</si>
  <si>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</si>
  <si>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</si>
  <si>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</si>
  <si>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</si>
  <si>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</si>
  <si>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</si>
  <si>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</si>
  <si>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</si>
  <si>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</si>
  <si>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</si>
  <si>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</si>
  <si>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</si>
  <si>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</si>
  <si>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</si>
  <si>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</si>
  <si>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</si>
  <si>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</si>
  <si>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</si>
  <si>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</si>
  <si>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</si>
  <si>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</si>
  <si>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</si>
  <si>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</si>
  <si>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</si>
  <si>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</si>
  <si>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</si>
  <si>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</si>
  <si>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</si>
  <si>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</si>
  <si>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</si>
  <si>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</si>
  <si>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</si>
  <si>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</si>
  <si>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</si>
  <si>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</si>
  <si>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</si>
  <si>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</si>
  <si>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</si>
  <si>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</si>
  <si>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</si>
  <si>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</si>
  <si>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</si>
  <si>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</si>
  <si>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</si>
  <si>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</si>
  <si>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</si>
  <si>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</si>
  <si>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</si>
  <si>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</si>
  <si>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</si>
  <si>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</si>
  <si>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</si>
  <si>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</si>
  <si>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</si>
  <si>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</si>
  <si>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</si>
  <si>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</si>
  <si>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</si>
  <si>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</si>
  <si>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</si>
  <si>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</si>
  <si>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</si>
  <si>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</si>
  <si>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</si>
  <si>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</si>
  <si>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</si>
  <si>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</si>
  <si>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</si>
  <si>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</si>
  <si>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</si>
  <si>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</si>
  <si>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</si>
  <si>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</si>
  <si>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</si>
  <si>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</si>
  <si>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</si>
  <si>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</si>
  <si>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</si>
  <si>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</si>
  <si>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</si>
  <si>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</si>
  <si>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</si>
  <si>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</si>
  <si>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</si>
  <si>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</si>
  <si>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</si>
  <si>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</si>
  <si>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</si>
  <si>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</si>
  <si>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</si>
  <si>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</si>
  <si>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</si>
  <si>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</si>
  <si>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</si>
  <si>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</si>
  <si>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</si>
  <si>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</si>
  <si>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</si>
  <si>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</si>
  <si>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</si>
  <si>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</si>
  <si>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</si>
  <si>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</si>
  <si>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</si>
  <si>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</si>
  <si>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</si>
  <si>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</si>
  <si>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</si>
  <si>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</si>
  <si>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</si>
  <si>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</si>
  <si>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</si>
  <si>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</si>
  <si>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</si>
  <si>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</si>
  <si>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</si>
  <si>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</si>
  <si>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</si>
  <si>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</si>
  <si>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</si>
  <si>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</si>
  <si>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</si>
  <si>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</si>
  <si>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</si>
  <si>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</si>
  <si>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</si>
  <si>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</si>
  <si>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</si>
  <si>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</si>
  <si>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</si>
  <si>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</si>
  <si>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</si>
  <si>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</si>
  <si>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</si>
  <si>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</si>
  <si>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</si>
  <si>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</si>
  <si>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</si>
  <si>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</si>
  <si>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</si>
  <si>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</si>
  <si>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</si>
  <si>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</si>
  <si>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</si>
  <si>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</si>
  <si>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</si>
  <si>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</si>
  <si>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</si>
  <si>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</si>
  <si>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</si>
  <si>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</si>
  <si>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</si>
  <si>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</si>
  <si>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</si>
  <si>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</si>
  <si>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</si>
  <si>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</si>
  <si>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</si>
  <si>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</si>
  <si>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</si>
  <si>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</si>
  <si>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</si>
  <si>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</si>
  <si>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</si>
  <si>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</si>
  <si>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</si>
  <si>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</si>
  <si>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</si>
  <si>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</si>
  <si>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</si>
  <si>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</si>
  <si>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</si>
  <si>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</si>
  <si>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</si>
  <si>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</si>
  <si>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</si>
  <si>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</si>
  <si>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</si>
  <si>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</si>
  <si>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</si>
  <si>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</si>
  <si>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</si>
  <si>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</si>
  <si>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</si>
  <si>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</si>
  <si>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</si>
  <si>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</si>
  <si>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</si>
  <si>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</si>
  <si>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</si>
  <si>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</si>
  <si>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</si>
  <si>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</si>
  <si>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</si>
  <si>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</si>
  <si>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</si>
  <si>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</si>
  <si>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</si>
  <si>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</si>
  <si>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</si>
  <si>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</si>
  <si>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</si>
  <si>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</si>
  <si>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</si>
  <si>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</si>
  <si>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</si>
  <si>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</si>
  <si>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</si>
  <si>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</si>
  <si>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</si>
  <si>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</si>
  <si>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</si>
  <si>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</si>
  <si>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</si>
  <si>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</si>
  <si>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</si>
  <si>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</si>
  <si>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</si>
  <si>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</si>
  <si>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</si>
  <si>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</si>
  <si>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</si>
  <si>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</si>
  <si>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</si>
  <si>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</si>
  <si>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</si>
  <si>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</si>
  <si>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</si>
  <si>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</si>
  <si>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</si>
  <si>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</si>
  <si>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</si>
  <si>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</si>
  <si>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</si>
  <si>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</si>
  <si>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</si>
  <si>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</si>
  <si>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</si>
  <si>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</si>
  <si>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</si>
  <si>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</si>
  <si>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</si>
  <si>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</si>
  <si>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</si>
  <si>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</si>
  <si>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</si>
  <si>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</si>
  <si>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</si>
  <si>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</si>
  <si>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</si>
  <si>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</si>
  <si>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</si>
  <si>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</si>
  <si>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</si>
  <si>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</si>
  <si>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</si>
  <si>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</si>
  <si>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</si>
  <si>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</si>
  <si>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</si>
  <si>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</si>
  <si>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</si>
  <si>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</si>
  <si>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</si>
  <si>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</si>
  <si>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</si>
  <si>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</si>
  <si>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</si>
  <si>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</si>
  <si>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</si>
  <si>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</si>
  <si>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</si>
  <si>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</si>
  <si>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</si>
  <si>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</si>
  <si>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</si>
  <si>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</si>
  <si>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</si>
  <si>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</si>
  <si>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</si>
  <si>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</si>
  <si>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</si>
  <si>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</si>
  <si>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</si>
  <si>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</si>
  <si>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</si>
  <si>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</si>
  <si>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</si>
  <si>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</si>
  <si>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</si>
  <si>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</si>
  <si>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</si>
  <si>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</si>
  <si>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</si>
  <si>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</si>
  <si>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</si>
  <si>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</si>
  <si>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</si>
  <si>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</si>
  <si>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</si>
  <si>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</si>
  <si>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</si>
  <si>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</si>
  <si>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</si>
  <si>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</si>
  <si>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</si>
  <si>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</si>
  <si>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</si>
  <si>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</si>
  <si>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</si>
  <si>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</si>
  <si>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</si>
  <si>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</si>
  <si>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</si>
  <si>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</si>
  <si>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</si>
  <si>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</si>
  <si>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</si>
  <si>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</si>
  <si>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</si>
  <si>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</si>
  <si>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</si>
  <si>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</si>
  <si>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</si>
  <si>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</si>
  <si>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</si>
  <si>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</si>
  <si>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</si>
  <si>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</si>
  <si>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</si>
  <si>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</si>
  <si>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</si>
  <si>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</si>
  <si>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</si>
  <si>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</si>
  <si>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</si>
  <si>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</si>
  <si>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</si>
  <si>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</si>
  <si>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</si>
  <si>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</si>
  <si>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</si>
  <si>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</si>
  <si>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</si>
  <si>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</si>
  <si>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</si>
  <si>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</si>
  <si>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</si>
  <si>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</si>
  <si>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</si>
  <si>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</si>
  <si>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</si>
  <si>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</si>
  <si>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</si>
  <si>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</si>
  <si>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</si>
  <si>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</si>
  <si>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</si>
  <si>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</si>
  <si>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</si>
  <si>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</si>
  <si>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</si>
  <si>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</si>
  <si>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</si>
  <si>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</si>
  <si>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</si>
  <si>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</si>
  <si>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</si>
  <si>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</si>
  <si>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</si>
  <si>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</si>
  <si>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</si>
  <si>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</si>
  <si>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</si>
  <si>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</si>
  <si>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</si>
  <si>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</si>
  <si>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</si>
  <si>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</si>
  <si>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</si>
  <si>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</si>
  <si>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</si>
  <si>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</si>
  <si>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</si>
  <si>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</si>
  <si>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</si>
  <si>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</si>
  <si>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</si>
  <si>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</si>
  <si>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</si>
  <si>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</si>
  <si>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</si>
  <si>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</si>
  <si>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</si>
  <si>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</si>
  <si>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</si>
  <si>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</si>
  <si>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</si>
  <si>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</si>
  <si>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</si>
  <si>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</si>
  <si>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</si>
  <si>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</si>
  <si>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</si>
  <si>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</si>
  <si>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</si>
  <si>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</si>
  <si>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</si>
  <si>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</si>
  <si>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</si>
  <si>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</si>
  <si>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</si>
  <si>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</si>
  <si>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</si>
  <si>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</si>
  <si>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</si>
  <si>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</si>
  <si>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</si>
  <si>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</si>
  <si>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</si>
  <si>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</si>
  <si>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</si>
  <si>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</si>
  <si>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</si>
  <si>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</si>
  <si>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</si>
  <si>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</si>
  <si>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</si>
  <si>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</si>
  <si>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</si>
  <si>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</si>
  <si>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</si>
  <si>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</si>
  <si>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</si>
  <si>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</si>
  <si>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</si>
  <si>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</si>
  <si>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</si>
  <si>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</si>
  <si>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</si>
  <si>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</si>
  <si>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</si>
  <si>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</si>
  <si>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</si>
  <si>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</si>
  <si>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</si>
  <si>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</si>
  <si>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</si>
  <si>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</si>
  <si>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</si>
  <si>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</si>
  <si>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</si>
  <si>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</si>
  <si>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</si>
  <si>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</si>
  <si>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</si>
  <si>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</si>
  <si>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</si>
  <si>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</si>
  <si>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</si>
  <si>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</si>
  <si>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</si>
  <si>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</si>
  <si>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</si>
  <si>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</si>
  <si>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</si>
  <si>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</si>
  <si>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</si>
  <si>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</si>
  <si>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</si>
  <si>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</si>
  <si>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</si>
  <si>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</si>
  <si>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</si>
  <si>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</si>
  <si>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</si>
  <si>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</si>
  <si>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</si>
  <si>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</si>
  <si>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</si>
  <si>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</si>
  <si>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</si>
  <si>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</si>
  <si>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</si>
  <si>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</si>
  <si>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</si>
  <si>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</si>
  <si>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</si>
  <si>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</si>
  <si>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</si>
  <si>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</si>
  <si>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</si>
  <si>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</si>
  <si>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</si>
  <si>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</si>
  <si>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</si>
  <si>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</si>
  <si>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</si>
  <si>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</si>
  <si>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</si>
  <si>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</si>
  <si>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</si>
  <si>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</si>
  <si>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</si>
  <si>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</si>
  <si>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</si>
  <si>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</si>
  <si>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</si>
  <si>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</si>
  <si>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</si>
  <si>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</si>
  <si>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</si>
  <si>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</si>
  <si>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</si>
  <si>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</si>
  <si>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</si>
  <si>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</si>
  <si>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</si>
  <si>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</si>
  <si>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</si>
  <si>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</si>
  <si>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</si>
  <si>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</si>
  <si>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</si>
  <si>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</si>
  <si>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</si>
  <si>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</si>
  <si>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</si>
  <si>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</si>
  <si>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</si>
  <si>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</si>
  <si>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</si>
  <si>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</si>
  <si>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</si>
  <si>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</si>
  <si>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</si>
  <si>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</si>
  <si>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</si>
  <si>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</si>
  <si>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</si>
  <si>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</si>
  <si>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</si>
  <si>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</si>
  <si>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</si>
  <si>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</si>
  <si>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</si>
  <si>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</si>
  <si>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</si>
  <si>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</si>
  <si>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</si>
  <si>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</si>
  <si>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</si>
  <si>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</si>
  <si>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</si>
  <si>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</si>
  <si>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</si>
  <si>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</si>
  <si>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</si>
  <si>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</si>
  <si>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</si>
  <si>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</si>
  <si>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</si>
  <si>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</si>
  <si>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</si>
  <si>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</si>
  <si>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</si>
  <si>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</si>
  <si>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</si>
  <si>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</si>
  <si>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</si>
  <si>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</si>
  <si>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</si>
  <si>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</si>
  <si>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</si>
  <si>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</si>
  <si>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</si>
  <si>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</si>
  <si>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</si>
  <si>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</si>
  <si>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</si>
  <si>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</si>
  <si>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</si>
  <si>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</si>
  <si>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</si>
  <si>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</si>
  <si>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</si>
  <si>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</si>
  <si>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</si>
  <si>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</si>
  <si>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</si>
  <si>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</si>
  <si>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</si>
  <si>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</si>
  <si>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</si>
  <si>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</si>
  <si>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</si>
  <si>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</si>
  <si>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</si>
  <si>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</si>
  <si>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</si>
  <si>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</si>
  <si>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</si>
  <si>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</si>
  <si>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</si>
  <si>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</si>
  <si>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</si>
  <si>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</si>
  <si>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</si>
  <si>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</si>
  <si>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</si>
  <si>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</si>
  <si>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</si>
  <si>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</si>
  <si>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</si>
  <si>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</si>
  <si>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</si>
  <si>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</si>
  <si>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</si>
  <si>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</si>
  <si>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</si>
  <si>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</si>
  <si>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</si>
  <si>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</si>
  <si>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</si>
  <si>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</si>
  <si>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</si>
  <si>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</si>
  <si>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</si>
  <si>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</si>
  <si>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</si>
  <si>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</si>
  <si>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</si>
  <si>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</si>
  <si>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</si>
  <si>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</si>
  <si>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</si>
  <si>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</si>
  <si>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</si>
  <si>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</si>
  <si>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</si>
  <si>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</si>
  <si>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</si>
  <si>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</si>
  <si>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</si>
  <si>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</si>
  <si>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</si>
  <si>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</si>
  <si>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</si>
  <si>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</si>
  <si>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</si>
  <si>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</si>
  <si>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</si>
  <si>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</si>
  <si>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</si>
  <si>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</si>
  <si>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</si>
  <si>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</si>
  <si>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</si>
  <si>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</si>
  <si>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</si>
  <si>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</si>
  <si>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</si>
  <si>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</si>
  <si>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</si>
  <si>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</si>
  <si>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</si>
  <si>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</si>
  <si>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</si>
  <si>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</si>
  <si>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</si>
  <si>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</si>
  <si>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</si>
  <si>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</si>
  <si>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</si>
  <si>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</si>
  <si>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</si>
  <si>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</si>
  <si>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</si>
  <si>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</si>
  <si>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</si>
  <si>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</si>
  <si>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</si>
  <si>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</si>
  <si>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</si>
  <si>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</si>
  <si>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</si>
  <si>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</si>
  <si>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</si>
  <si>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</si>
  <si>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</si>
  <si>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</si>
  <si>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</si>
  <si>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</si>
  <si>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</si>
  <si>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</si>
  <si>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</si>
  <si>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</si>
  <si>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</si>
  <si>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</si>
  <si>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</si>
  <si>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</si>
  <si>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</si>
  <si>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</si>
  <si>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</si>
  <si>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</si>
  <si>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</si>
  <si>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</si>
  <si>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</si>
  <si>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</si>
  <si>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</si>
  <si>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</si>
  <si>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</si>
  <si>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</si>
  <si>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</si>
  <si>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</si>
  <si>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</si>
  <si>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</si>
  <si>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</si>
  <si>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</si>
  <si>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</si>
  <si>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</si>
  <si>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</si>
  <si>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</si>
  <si>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</si>
  <si>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</si>
  <si>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</si>
  <si>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</si>
  <si>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</si>
  <si>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</si>
  <si>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</si>
  <si>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</si>
  <si>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</si>
  <si>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</si>
  <si>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</si>
  <si>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</si>
  <si>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</si>
  <si>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</si>
  <si>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</si>
  <si>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</si>
  <si>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</si>
  <si>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</si>
  <si>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</si>
  <si>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</si>
  <si>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</si>
  <si>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</si>
  <si>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</si>
  <si>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</si>
  <si>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</si>
  <si>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</si>
  <si>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</si>
  <si>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</si>
  <si>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</si>
  <si>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</si>
  <si>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</si>
  <si>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</si>
  <si>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</si>
  <si>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</si>
  <si>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</si>
  <si>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</si>
  <si>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</si>
  <si>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</si>
  <si>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</si>
  <si>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</si>
  <si>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</si>
  <si>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</si>
  <si>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</si>
  <si>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</si>
  <si>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</si>
  <si>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</si>
  <si>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</si>
  <si>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</si>
  <si>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</si>
  <si>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</si>
  <si>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</si>
  <si>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</si>
  <si>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</si>
  <si>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</si>
  <si>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</si>
  <si>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</si>
  <si>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</si>
  <si>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</si>
  <si>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</si>
  <si>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</si>
  <si>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</si>
  <si>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</si>
  <si>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</si>
  <si>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</si>
  <si>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</si>
  <si>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</si>
  <si>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</si>
  <si>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</si>
  <si>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</si>
  <si>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</si>
  <si>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</si>
  <si>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</si>
  <si>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</si>
  <si>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</si>
  <si>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</si>
  <si>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</si>
  <si>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</si>
  <si>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</si>
  <si>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</si>
  <si>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</si>
  <si>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</si>
  <si>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</si>
  <si>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</si>
  <si>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</si>
  <si>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</si>
  <si>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</si>
  <si>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</si>
  <si>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</si>
  <si>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</si>
  <si>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</si>
  <si>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</si>
  <si>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</si>
  <si>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</si>
  <si>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</si>
  <si>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</si>
  <si>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</si>
  <si>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</si>
  <si>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</si>
  <si>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</si>
  <si>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</si>
  <si>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</si>
  <si>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</si>
  <si>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</si>
  <si>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</si>
  <si>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</si>
  <si>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</si>
  <si>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</si>
  <si>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</si>
  <si>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</si>
  <si>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</si>
  <si>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</si>
  <si>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</si>
  <si>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</si>
  <si>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</si>
  <si>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</si>
  <si>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</si>
  <si>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</si>
  <si>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</si>
  <si>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</si>
  <si>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</si>
  <si>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</si>
  <si>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</si>
  <si>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</si>
  <si>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</si>
  <si>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</si>
  <si>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</si>
  <si>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</si>
  <si>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</si>
  <si>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</si>
  <si>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</si>
  <si>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</si>
  <si>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</si>
  <si>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</si>
  <si>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</si>
  <si>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</si>
  <si>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</si>
  <si>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</si>
  <si>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</si>
  <si>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</si>
  <si>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</si>
  <si>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</si>
  <si>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</si>
  <si>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</si>
  <si>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</si>
  <si>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</si>
  <si>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</si>
  <si>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</si>
  <si>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</si>
  <si>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</si>
  <si>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</si>
  <si>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</si>
  <si>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</si>
  <si>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</si>
  <si>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</si>
  <si>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</si>
  <si>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</si>
  <si>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</si>
  <si>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</si>
  <si>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</si>
  <si>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</si>
  <si>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</si>
  <si>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</si>
  <si>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</si>
  <si>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</si>
  <si>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</si>
  <si>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</si>
  <si>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</si>
  <si>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</si>
  <si>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</si>
  <si>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</si>
  <si>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</si>
  <si>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</si>
  <si>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</si>
  <si>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</si>
  <si>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</si>
  <si>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</si>
  <si>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</si>
  <si>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</si>
  <si>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</si>
  <si>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</si>
  <si>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</si>
  <si>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</si>
  <si>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</si>
  <si>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</si>
  <si>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</si>
  <si>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</si>
  <si>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</si>
  <si>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</si>
  <si>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</si>
  <si>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</si>
  <si>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</si>
  <si>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</si>
  <si>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</si>
  <si>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</si>
  <si>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</si>
  <si>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</si>
  <si>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</si>
  <si>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</si>
  <si>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</si>
  <si>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</si>
  <si>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</si>
  <si>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</si>
  <si>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</si>
  <si>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</si>
  <si>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</si>
  <si>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</si>
  <si>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</si>
  <si>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</si>
  <si>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</si>
  <si>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</si>
  <si>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</si>
  <si>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</si>
  <si>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</si>
  <si>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</si>
  <si>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</si>
  <si>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</si>
  <si>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</si>
  <si>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</si>
  <si>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</si>
  <si>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</si>
  <si>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</si>
  <si>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</si>
  <si>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</si>
  <si>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</si>
  <si>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</si>
  <si>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</si>
  <si>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</si>
  <si>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</si>
  <si>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</si>
  <si>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</si>
  <si>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</si>
  <si>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</si>
  <si>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</si>
  <si>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</si>
  <si>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</si>
  <si>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</si>
  <si>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</si>
  <si>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</si>
  <si>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</si>
  <si>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</si>
  <si>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</si>
  <si>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</si>
  <si>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</si>
  <si>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</si>
  <si>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</si>
  <si>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</si>
  <si>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</si>
  <si>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</si>
  <si>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</si>
  <si>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</si>
  <si>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</si>
  <si>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</si>
  <si>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</si>
  <si>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</si>
  <si>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</si>
  <si>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</si>
  <si>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</si>
  <si>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</si>
  <si>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</si>
  <si>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</si>
  <si>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</si>
  <si>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</si>
  <si>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</si>
  <si>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</si>
  <si>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</si>
  <si>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</si>
  <si>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</si>
  <si>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</si>
  <si>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</si>
  <si>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</si>
  <si>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</si>
  <si>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</si>
  <si>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</si>
  <si>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</si>
  <si>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</si>
  <si>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</si>
  <si>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</si>
  <si>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</si>
  <si>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</si>
  <si>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</si>
  <si>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</si>
  <si>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</si>
  <si>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</si>
  <si>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</si>
  <si>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</si>
  <si>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</si>
  <si>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</si>
  <si>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</si>
  <si>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</si>
  <si>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</si>
  <si>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</si>
  <si>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</si>
  <si>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</si>
  <si>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</si>
  <si>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</si>
  <si>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</si>
  <si>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</si>
  <si>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</si>
  <si>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</si>
  <si>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</si>
  <si>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</si>
  <si>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</si>
  <si>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</si>
  <si>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</si>
  <si>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</si>
  <si>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</si>
  <si>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</si>
  <si>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</si>
  <si>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</si>
  <si>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</si>
  <si>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</si>
  <si>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</si>
  <si>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</si>
  <si>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</si>
  <si>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</si>
  <si>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</si>
  <si>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</si>
  <si>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</si>
  <si>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</si>
  <si>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</si>
  <si>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</si>
  <si>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</si>
  <si>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</si>
  <si>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</si>
  <si>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</si>
  <si>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</si>
  <si>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</si>
  <si>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</si>
  <si>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</si>
  <si>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</si>
  <si>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</si>
  <si>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</si>
  <si>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</si>
  <si>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</si>
  <si>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</si>
  <si>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</si>
  <si>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</si>
  <si>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</si>
  <si>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</si>
  <si>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</si>
  <si>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</si>
  <si>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</si>
  <si>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</si>
  <si>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</si>
  <si>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</si>
  <si>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</si>
  <si>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</si>
  <si>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</si>
  <si>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</si>
  <si>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</si>
  <si>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</si>
  <si>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</si>
  <si>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</si>
  <si>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</si>
  <si>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</si>
  <si>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</si>
  <si>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</si>
  <si>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</si>
  <si>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</si>
  <si>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</si>
  <si>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</si>
  <si>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</si>
  <si>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</si>
  <si>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</si>
  <si>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</si>
  <si>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</si>
  <si>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</si>
  <si>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</si>
  <si>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</si>
  <si>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</si>
  <si>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</si>
  <si>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</si>
  <si>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</si>
  <si>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</si>
  <si>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</si>
  <si>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</si>
  <si>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</si>
  <si>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</si>
  <si>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</si>
  <si>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</si>
  <si>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</si>
  <si>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</si>
  <si>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</si>
  <si>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</si>
  <si>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</si>
  <si>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</si>
  <si>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</si>
  <si>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</si>
  <si>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</si>
  <si>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</si>
  <si>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</si>
  <si>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</si>
  <si>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</si>
  <si>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</si>
  <si>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</si>
  <si>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</si>
  <si>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</si>
  <si>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</si>
  <si>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</si>
  <si>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</si>
  <si>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</si>
  <si>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</si>
  <si>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</si>
  <si>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</si>
  <si>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</si>
  <si>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</si>
  <si>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</si>
  <si>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</si>
  <si>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</si>
  <si>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</si>
  <si>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</si>
  <si>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</si>
  <si>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</si>
  <si>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</si>
  <si>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</si>
  <si>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</si>
  <si>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</si>
  <si>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</si>
  <si>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</si>
  <si>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</si>
  <si>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</si>
  <si>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</si>
  <si>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</si>
  <si>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</si>
  <si>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</si>
  <si>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</si>
  <si>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</si>
  <si>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</si>
  <si>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</si>
  <si>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</si>
  <si>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</si>
  <si>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</si>
  <si>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</si>
  <si>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</si>
  <si>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</si>
  <si>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</si>
  <si>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</si>
  <si>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</si>
  <si>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</si>
  <si>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</si>
  <si>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</si>
  <si>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</si>
  <si>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</si>
  <si>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</si>
  <si>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</si>
  <si>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</si>
  <si>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</si>
  <si>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</si>
  <si>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</si>
  <si>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</si>
  <si>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</si>
  <si>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</si>
  <si>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</si>
  <si>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</si>
  <si>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</si>
  <si>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</si>
  <si>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</si>
  <si>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</si>
  <si>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</si>
  <si>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</si>
  <si>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</si>
  <si>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</si>
  <si>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</si>
  <si>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</si>
  <si>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</si>
  <si>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</si>
  <si>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</si>
  <si>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</si>
  <si>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</si>
  <si>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</si>
  <si>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</si>
  <si>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</si>
  <si>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</si>
  <si>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</si>
  <si>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</si>
  <si>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</si>
  <si>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</si>
  <si>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</si>
  <si>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</si>
  <si>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</si>
  <si>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</si>
  <si>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</si>
  <si>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</si>
  <si>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</si>
  <si>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</si>
  <si>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</si>
  <si>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</si>
  <si>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</si>
  <si>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</si>
  <si>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</si>
  <si>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</si>
  <si>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</si>
  <si>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</si>
  <si>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</si>
  <si>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</si>
  <si>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</si>
  <si>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</si>
  <si>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</si>
  <si>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</si>
  <si>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</si>
  <si>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</si>
  <si>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</si>
  <si>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</si>
  <si>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</si>
  <si>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</si>
  <si>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</si>
  <si>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</si>
  <si>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</si>
  <si>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</si>
  <si>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</si>
  <si>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</si>
  <si>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</si>
  <si>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</si>
  <si>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</si>
  <si>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</si>
  <si>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</si>
  <si>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</si>
  <si>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</si>
  <si>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</si>
  <si>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</si>
  <si>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</si>
  <si>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</si>
  <si>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</si>
  <si>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</si>
  <si>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</si>
  <si>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</si>
  <si>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</si>
  <si>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</si>
  <si>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</si>
  <si>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</si>
  <si>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</si>
  <si>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</si>
  <si>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</si>
  <si>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</si>
  <si>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</si>
  <si>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</si>
  <si>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</si>
  <si>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</si>
  <si>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</si>
  <si>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</si>
  <si>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</si>
  <si>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</si>
  <si>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</si>
  <si>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</si>
  <si>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</si>
  <si>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</si>
  <si>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</si>
  <si>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</si>
  <si>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</si>
  <si>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</si>
  <si>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</si>
  <si>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</si>
  <si>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</si>
  <si>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</si>
  <si>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</si>
  <si>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</si>
  <si>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</si>
  <si>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</si>
  <si>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</si>
  <si>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</si>
  <si>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</si>
  <si>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</si>
  <si>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</si>
  <si>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</si>
  <si>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</si>
  <si>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</si>
  <si>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</si>
  <si>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</si>
  <si>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</si>
  <si>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</si>
  <si>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</si>
  <si>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</si>
  <si>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</si>
  <si>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</si>
  <si>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</si>
  <si>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</si>
  <si>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</si>
  <si>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</si>
  <si>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</si>
  <si>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</si>
  <si>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</si>
  <si>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</si>
  <si>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</si>
  <si>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</si>
  <si>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</si>
  <si>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</si>
  <si>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</si>
  <si>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</si>
  <si>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</si>
  <si>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</si>
  <si>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</si>
  <si>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</si>
  <si>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</si>
  <si>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</si>
  <si>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</si>
  <si>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</si>
  <si>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</si>
  <si>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</si>
  <si>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</si>
  <si>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</si>
  <si>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</si>
  <si>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</si>
  <si>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</si>
  <si>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</si>
  <si>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</si>
  <si>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</si>
  <si>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</si>
  <si>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</si>
  <si>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</si>
  <si>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</si>
  <si>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</si>
  <si>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</si>
  <si>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</si>
  <si>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</si>
  <si>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</si>
  <si>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</si>
  <si>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</si>
  <si>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</si>
  <si>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</si>
  <si>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</si>
  <si>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</si>
  <si>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</si>
  <si>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</si>
  <si>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</si>
  <si>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</si>
  <si>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</si>
  <si>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</si>
  <si>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</si>
  <si>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</si>
  <si>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</si>
  <si>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</si>
  <si>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</si>
  <si>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</si>
  <si>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</si>
  <si>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</si>
  <si>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</si>
  <si>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</si>
  <si>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</si>
  <si>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</si>
  <si>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</si>
  <si>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</si>
  <si>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</si>
  <si>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</si>
  <si>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</si>
  <si>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</si>
  <si>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</si>
  <si>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</si>
  <si>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</si>
  <si>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</si>
  <si>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</si>
  <si>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</si>
  <si>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</si>
  <si>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</si>
  <si>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</si>
  <si>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</si>
  <si>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</si>
  <si>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</si>
  <si>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</si>
  <si>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</si>
  <si>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</si>
  <si>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</si>
  <si>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</si>
  <si>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</si>
  <si>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</si>
  <si>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</si>
  <si>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</si>
  <si>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</si>
  <si>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</si>
  <si>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</si>
  <si>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</si>
  <si>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</si>
  <si>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</si>
  <si>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</si>
  <si>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</si>
  <si>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</si>
  <si>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</si>
  <si>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</si>
  <si>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</si>
  <si>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</si>
  <si>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</si>
  <si>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</si>
  <si>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</si>
  <si>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</si>
  <si>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</si>
  <si>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</si>
  <si>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</si>
  <si>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</si>
  <si>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</si>
  <si>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</si>
  <si>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</si>
  <si>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</si>
  <si>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</si>
  <si>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</si>
  <si>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</si>
  <si>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</si>
  <si>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</si>
  <si>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</si>
  <si>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</si>
  <si>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</si>
  <si>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</si>
  <si>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</si>
  <si>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</si>
  <si>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</si>
  <si>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</si>
  <si>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</si>
  <si>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</si>
  <si>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</si>
  <si>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</si>
  <si>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</si>
  <si>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</si>
  <si>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</si>
  <si>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</si>
  <si>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</si>
  <si>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</si>
  <si>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</si>
  <si>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</si>
  <si>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</si>
  <si>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</si>
  <si>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</si>
  <si>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</si>
  <si>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</si>
  <si>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</si>
  <si>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</si>
  <si>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</si>
  <si>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</si>
  <si>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</si>
  <si>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</si>
  <si>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</si>
  <si>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</si>
  <si>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</si>
  <si>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</si>
  <si>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</si>
  <si>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</si>
  <si>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</si>
  <si>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</si>
  <si>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</si>
  <si>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</si>
  <si>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</si>
  <si>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</si>
  <si>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</si>
  <si>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</si>
  <si>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</si>
  <si>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</si>
  <si>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</si>
  <si>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</si>
  <si>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</si>
  <si>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</si>
  <si>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</si>
  <si>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</si>
  <si>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</si>
  <si>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</si>
  <si>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</si>
  <si>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</si>
  <si>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</si>
  <si>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</si>
  <si>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</si>
  <si>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</si>
  <si>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</si>
  <si>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</si>
  <si>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</si>
  <si>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</si>
  <si>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</si>
  <si>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</si>
  <si>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</si>
  <si>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</si>
  <si>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</si>
  <si>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</si>
  <si>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</si>
  <si>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</si>
  <si>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</si>
  <si>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</si>
  <si>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</si>
  <si>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</si>
  <si>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</si>
  <si>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</si>
  <si>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</si>
  <si>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</si>
  <si>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</si>
  <si>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</si>
  <si>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</si>
  <si>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</si>
  <si>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</si>
  <si>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</si>
  <si>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</si>
  <si>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</si>
  <si>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</si>
  <si>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</si>
  <si>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</si>
  <si>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</si>
  <si>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</si>
  <si>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</si>
  <si>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</si>
  <si>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</si>
  <si>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</si>
  <si>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</si>
  <si>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</si>
  <si>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</si>
  <si>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</si>
  <si>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</si>
  <si>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</si>
  <si>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</si>
  <si>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</si>
  <si>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</si>
  <si>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</si>
  <si>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</si>
  <si>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</si>
  <si>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</si>
  <si>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</si>
  <si>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</si>
  <si>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</si>
  <si>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</si>
  <si>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</si>
  <si>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</si>
  <si>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</si>
  <si>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</si>
  <si>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</si>
  <si>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</si>
  <si>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</si>
  <si>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</si>
  <si>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</si>
  <si>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</si>
  <si>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</si>
  <si>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</si>
  <si>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</si>
  <si>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</si>
  <si>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</si>
  <si>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</si>
  <si>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</si>
  <si>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</si>
  <si>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</si>
  <si>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</si>
  <si>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</si>
  <si>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</si>
  <si>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</si>
  <si>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</si>
  <si>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</si>
  <si>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</si>
  <si>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</si>
  <si>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</si>
  <si>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</si>
  <si>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</si>
  <si>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</si>
  <si>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</si>
  <si>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</si>
  <si>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</si>
  <si>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</si>
  <si>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</si>
  <si>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</si>
  <si>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</si>
  <si>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</si>
  <si>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</si>
  <si>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</si>
  <si>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</si>
  <si>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</si>
  <si>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</si>
  <si>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</si>
  <si>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</si>
  <si>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</si>
  <si>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</si>
  <si>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</si>
  <si>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</si>
  <si>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</si>
  <si>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</si>
  <si>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</si>
  <si>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</si>
  <si>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</si>
  <si>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</si>
  <si>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</si>
  <si>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</si>
  <si>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</si>
  <si>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</si>
  <si>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</si>
  <si>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</si>
  <si>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</si>
  <si>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</si>
  <si>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</si>
  <si>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</si>
  <si>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</si>
  <si>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</si>
  <si>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</si>
  <si>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</si>
  <si>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</si>
  <si>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</si>
  <si>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</si>
  <si>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</si>
  <si>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</si>
  <si>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</si>
  <si>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</si>
  <si>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</si>
  <si>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</si>
  <si>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</si>
  <si>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</si>
  <si>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</si>
  <si>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</si>
  <si>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</si>
  <si>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</si>
  <si>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</si>
  <si>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</si>
  <si>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</si>
  <si>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</si>
  <si>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</si>
  <si>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</si>
  <si>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</si>
  <si>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</si>
  <si>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</si>
  <si>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</si>
  <si>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</si>
  <si>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</si>
  <si>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</si>
  <si>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</si>
  <si>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</si>
  <si>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</si>
  <si>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</si>
  <si>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</si>
  <si>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</si>
  <si>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</si>
  <si>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</si>
  <si>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</si>
  <si>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</si>
  <si>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</si>
  <si>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</si>
  <si>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</si>
  <si>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</si>
  <si>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</si>
  <si>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</si>
  <si>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</si>
  <si>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</si>
  <si>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</si>
  <si>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</si>
  <si>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</si>
  <si>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</si>
  <si>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</si>
  <si>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</si>
  <si>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</si>
  <si>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</si>
  <si>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</si>
  <si>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</si>
  <si>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</si>
  <si>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</si>
  <si>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</si>
  <si>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</si>
  <si>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</si>
  <si>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</si>
  <si>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</si>
  <si>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</si>
  <si>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</si>
  <si>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</si>
  <si>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</si>
  <si>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</si>
  <si>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</si>
  <si>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</si>
  <si>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</si>
  <si>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</si>
  <si>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</si>
  <si>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</si>
  <si>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</si>
  <si>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</si>
  <si>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</si>
  <si>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</si>
  <si>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</si>
  <si>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</si>
  <si>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</si>
  <si>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</si>
  <si>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</si>
  <si>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</si>
  <si>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</si>
  <si>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</si>
  <si>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</si>
  <si>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</si>
  <si>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</si>
  <si>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</si>
  <si>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</si>
  <si>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</si>
  <si>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</si>
  <si>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</si>
  <si>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</si>
  <si>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</si>
  <si>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</si>
  <si>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</si>
  <si>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</si>
  <si>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</si>
  <si>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</si>
  <si>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</si>
  <si>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</si>
  <si>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</si>
  <si>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</si>
  <si>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</si>
  <si>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</si>
  <si>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</si>
  <si>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</si>
  <si>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</si>
  <si>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</si>
  <si>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</si>
  <si>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</si>
  <si>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</si>
  <si>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</si>
  <si>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</si>
  <si>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</si>
  <si>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</si>
  <si>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</si>
  <si>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</si>
  <si>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</si>
  <si>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</si>
  <si>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</si>
  <si>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</si>
  <si>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</si>
  <si>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</si>
  <si>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</si>
  <si>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</si>
  <si>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</si>
  <si>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</si>
  <si>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</si>
  <si>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</si>
  <si>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</si>
  <si>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</si>
  <si>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</si>
  <si>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</si>
  <si>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</si>
  <si>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</si>
  <si>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</si>
  <si>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</si>
  <si>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</si>
  <si>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</si>
  <si>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</si>
  <si>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</si>
  <si>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</si>
  <si>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</si>
  <si>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</si>
  <si>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</si>
  <si>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</si>
  <si>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</si>
  <si>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</si>
  <si>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</si>
  <si>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</si>
  <si>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</si>
  <si>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</si>
  <si>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</si>
  <si>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</si>
  <si>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</si>
  <si>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</si>
  <si>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</si>
  <si>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</si>
  <si>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</si>
  <si>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</si>
  <si>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</si>
  <si>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</si>
  <si>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</si>
  <si>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</si>
  <si>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</si>
  <si>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</si>
  <si>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</si>
  <si>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</si>
  <si>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</si>
  <si>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</si>
  <si>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</si>
  <si>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</si>
  <si>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</si>
  <si>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</si>
  <si>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</si>
  <si>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</si>
  <si>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</si>
  <si>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</si>
  <si>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</si>
  <si>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</si>
  <si>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</si>
  <si>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</si>
  <si>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</si>
  <si>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</si>
  <si>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</si>
  <si>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</si>
  <si>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</si>
  <si>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</si>
  <si>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</si>
  <si>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</si>
  <si>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</si>
  <si>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</si>
  <si>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</si>
  <si>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</si>
  <si>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</si>
  <si>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</si>
  <si>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</si>
  <si>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</si>
  <si>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</si>
  <si>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</si>
  <si>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</si>
  <si>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</si>
  <si>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</si>
  <si>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</si>
  <si>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</si>
  <si>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</si>
  <si>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</si>
  <si>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</si>
  <si>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</si>
  <si>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</si>
  <si>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</si>
  <si>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</si>
  <si>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</si>
  <si>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</si>
  <si>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</si>
  <si>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</si>
  <si>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</si>
  <si>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</si>
  <si>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</si>
  <si>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</si>
  <si>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</si>
  <si>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</si>
  <si>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</si>
  <si>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</si>
  <si>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</si>
  <si>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</si>
  <si>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</si>
  <si>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</si>
  <si>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</si>
  <si>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</si>
  <si>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</si>
  <si>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</si>
  <si>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</si>
  <si>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</si>
  <si>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</si>
  <si>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</si>
  <si>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</si>
  <si>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</si>
  <si>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</si>
  <si>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</si>
  <si>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</si>
  <si>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</si>
  <si>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</si>
  <si>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</si>
  <si>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</si>
  <si>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</si>
  <si>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</si>
  <si>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</si>
  <si>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</si>
  <si>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</si>
  <si>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</si>
  <si>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</si>
  <si>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</si>
  <si>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</si>
  <si>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</si>
  <si>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</si>
  <si>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</si>
  <si>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</si>
  <si>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</si>
  <si>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</si>
  <si>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</si>
  <si>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</si>
  <si>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</si>
  <si>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</si>
  <si>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</si>
  <si>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</si>
  <si>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</si>
  <si>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</si>
  <si>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</si>
  <si>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</si>
  <si>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</si>
  <si>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</si>
  <si>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</si>
  <si>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</si>
  <si>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</si>
  <si>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</si>
  <si>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</si>
  <si>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</si>
  <si>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</si>
  <si>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</si>
  <si>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</si>
  <si>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</si>
  <si>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</si>
  <si>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</si>
  <si>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</si>
  <si>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</si>
  <si>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</si>
  <si>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</si>
  <si>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</si>
  <si>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</si>
  <si>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</si>
  <si>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</si>
  <si>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</si>
  <si>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</si>
  <si>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</si>
  <si>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</si>
  <si>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</si>
  <si>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</si>
  <si>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</si>
  <si>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</si>
  <si>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</si>
  <si>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</si>
  <si>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</si>
  <si>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</si>
  <si>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</si>
  <si>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</si>
  <si>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</si>
  <si>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</si>
  <si>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</si>
  <si>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</si>
  <si>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</si>
  <si>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</si>
  <si>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</si>
  <si>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</si>
  <si>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</si>
  <si>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</si>
  <si>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</si>
  <si>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</si>
  <si>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</si>
  <si>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</si>
  <si>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</si>
  <si>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</si>
  <si>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</si>
  <si>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</si>
  <si>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</si>
  <si>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</si>
  <si>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</si>
  <si>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</si>
  <si>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</si>
  <si>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</si>
  <si>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</si>
  <si>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</si>
  <si>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</si>
  <si>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</si>
  <si>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</si>
  <si>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</si>
  <si>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</si>
  <si>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</si>
  <si>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</si>
  <si>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</si>
  <si>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</si>
  <si>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</si>
  <si>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</si>
  <si>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</si>
  <si>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</si>
  <si>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</si>
  <si>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</si>
  <si>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</si>
  <si>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</si>
  <si>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</si>
  <si>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</si>
  <si>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</si>
  <si>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</si>
  <si>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</si>
  <si>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</si>
  <si>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</si>
  <si>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</si>
  <si>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</si>
  <si>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</si>
  <si>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</si>
  <si>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</si>
  <si>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</si>
  <si>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</si>
  <si>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</si>
  <si>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</si>
  <si>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</si>
  <si>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</si>
  <si>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</si>
  <si>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</si>
  <si>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</si>
  <si>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</si>
  <si>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</si>
  <si>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</si>
  <si>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</si>
  <si>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</si>
  <si>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</si>
  <si>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</si>
  <si>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</si>
  <si>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</si>
  <si>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</si>
  <si>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</si>
  <si>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</si>
  <si>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</si>
  <si>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</si>
  <si>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</si>
  <si>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</si>
  <si>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</si>
  <si>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</si>
  <si>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</si>
  <si>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</si>
  <si>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</si>
  <si>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</si>
  <si>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</si>
  <si>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</si>
  <si>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</si>
  <si>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</si>
  <si>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</si>
  <si>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</si>
  <si>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</si>
  <si>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</si>
  <si>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</si>
  <si>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</si>
  <si>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</si>
  <si>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</si>
  <si>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</si>
  <si>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</si>
  <si>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</si>
  <si>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</si>
  <si>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</si>
  <si>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</si>
  <si>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</si>
  <si>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</si>
  <si>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</si>
  <si>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</si>
  <si>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</si>
  <si>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</si>
  <si>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</si>
  <si>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</si>
  <si>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</si>
  <si>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</si>
  <si>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</si>
  <si>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</si>
  <si>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</si>
  <si>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</si>
  <si>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</si>
  <si>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</si>
  <si>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</si>
  <si>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</si>
  <si>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</si>
  <si>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</si>
  <si>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</si>
  <si>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</si>
  <si>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</si>
  <si>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</si>
  <si>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</si>
  <si>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</si>
  <si>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</si>
  <si>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</si>
  <si>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</si>
  <si>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</si>
  <si>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</si>
  <si>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</si>
  <si>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</si>
  <si>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</si>
  <si>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</si>
  <si>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</si>
  <si>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</si>
  <si>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</si>
  <si>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</si>
  <si>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</si>
  <si>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</si>
  <si>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</si>
  <si>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</si>
  <si>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</si>
  <si>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</si>
  <si>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</si>
  <si>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</si>
  <si>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</si>
  <si>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</si>
  <si>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</si>
  <si>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</si>
  <si>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</si>
  <si>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</si>
  <si>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</si>
  <si>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</si>
  <si>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</si>
  <si>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</si>
  <si>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</si>
  <si>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</si>
  <si>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</si>
  <si>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</si>
  <si>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</si>
  <si>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</si>
  <si>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</si>
  <si>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</si>
  <si>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</si>
  <si>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</si>
  <si>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</si>
  <si>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</si>
  <si>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</si>
  <si>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</si>
  <si>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</si>
  <si>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</si>
  <si>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</si>
  <si>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</si>
  <si>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</si>
  <si>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</si>
  <si>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</si>
  <si>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</si>
  <si>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</si>
  <si>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</si>
  <si>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</si>
  <si>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</si>
  <si>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</si>
  <si>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</si>
  <si>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</si>
  <si>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</si>
  <si>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</si>
  <si>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</si>
  <si>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</si>
  <si>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</si>
  <si>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</si>
  <si>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</si>
  <si>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</si>
  <si>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</si>
  <si>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</si>
  <si>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</si>
  <si>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</si>
  <si>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</si>
  <si>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</si>
  <si>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</si>
  <si>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</si>
  <si>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</si>
  <si>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</si>
  <si>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</si>
  <si>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</si>
  <si>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</si>
  <si>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</si>
  <si>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</si>
  <si>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</si>
  <si>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</si>
  <si>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</si>
  <si>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</si>
  <si>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</si>
  <si>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</si>
  <si>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</si>
  <si>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</si>
  <si>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</si>
  <si>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</si>
  <si>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</si>
  <si>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</si>
  <si>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</si>
  <si>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</si>
  <si>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</si>
  <si>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</si>
  <si>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</si>
  <si>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</si>
  <si>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</si>
  <si>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</si>
  <si>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</si>
  <si>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</si>
  <si>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</si>
  <si>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</si>
  <si>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</si>
  <si>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</si>
  <si>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</si>
  <si>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</si>
  <si>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</si>
  <si>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</si>
  <si>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</si>
  <si>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</si>
  <si>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</si>
  <si>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</si>
  <si>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</si>
  <si>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</si>
  <si>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</si>
  <si>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</si>
  <si>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</si>
  <si>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</si>
  <si>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</si>
  <si>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</si>
  <si>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</si>
  <si>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</si>
  <si>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</si>
  <si>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</si>
  <si>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</si>
  <si>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</si>
  <si>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</si>
  <si>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</si>
  <si>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</si>
  <si>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</si>
  <si>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</si>
  <si>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</si>
  <si>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</si>
  <si>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</si>
  <si>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</si>
  <si>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</si>
  <si>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</si>
  <si>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</si>
  <si>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</si>
  <si>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</si>
  <si>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</si>
  <si>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</si>
  <si>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</si>
  <si>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</si>
  <si>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</si>
  <si>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</si>
  <si>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</si>
  <si>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</si>
  <si>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</si>
  <si>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</si>
  <si>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</si>
  <si>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</si>
  <si>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</si>
  <si>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</si>
  <si>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</si>
  <si>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</si>
  <si>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</si>
  <si>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</si>
  <si>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</si>
  <si>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</si>
  <si>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</si>
  <si>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</si>
  <si>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</si>
  <si>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</si>
  <si>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</si>
  <si>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</si>
  <si>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</si>
  <si>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</si>
  <si>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</si>
  <si>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</si>
  <si>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</si>
  <si>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</si>
  <si>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</si>
  <si>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</si>
  <si>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</si>
  <si>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</si>
  <si>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</si>
  <si>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</si>
  <si>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</si>
  <si>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</si>
  <si>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</si>
  <si>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</si>
  <si>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</si>
  <si>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</si>
  <si>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</si>
  <si>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</si>
  <si>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</si>
  <si>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</si>
  <si>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</si>
  <si>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</si>
  <si>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</si>
  <si>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</si>
  <si>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</si>
  <si>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</si>
  <si>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</si>
  <si>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</si>
  <si>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</si>
  <si>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</si>
  <si>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</si>
  <si>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</si>
  <si>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</si>
  <si>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</si>
  <si>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</si>
  <si>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</si>
  <si>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</si>
  <si>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</si>
  <si>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</si>
  <si>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</si>
  <si>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</si>
  <si>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</si>
  <si>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</si>
  <si>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</si>
  <si>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</si>
  <si>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</si>
  <si>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</si>
  <si>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</si>
  <si>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</si>
  <si>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</si>
  <si>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</si>
  <si>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</si>
  <si>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</si>
  <si>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</si>
  <si>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</si>
  <si>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</si>
  <si>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</si>
  <si>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</si>
  <si>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</si>
  <si>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</si>
  <si>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</si>
  <si>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</si>
  <si>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</si>
  <si>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</si>
  <si>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</si>
  <si>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</si>
  <si>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</si>
  <si>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</si>
  <si>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</si>
  <si>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</si>
  <si>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</si>
  <si>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</si>
  <si>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</si>
  <si>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</si>
  <si>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</si>
  <si>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</si>
  <si>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</si>
  <si>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</si>
  <si>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</si>
  <si>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</si>
  <si>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</si>
  <si>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</si>
  <si>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</si>
  <si>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</si>
  <si>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</si>
  <si>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</si>
  <si>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</si>
  <si>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</si>
  <si>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</si>
  <si>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</si>
  <si>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</si>
  <si>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</si>
  <si>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</si>
  <si>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</si>
  <si>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</si>
  <si>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</si>
  <si>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</si>
  <si>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</si>
  <si>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</si>
  <si>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</si>
  <si>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</si>
  <si>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</si>
  <si>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</si>
  <si>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</si>
  <si>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</si>
  <si>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</si>
  <si>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</si>
  <si>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</si>
  <si>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</si>
  <si>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</si>
  <si>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</si>
  <si>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</si>
  <si>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</si>
  <si>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</si>
  <si>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</si>
  <si>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</si>
  <si>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</si>
  <si>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</si>
  <si>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</si>
  <si>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</si>
  <si>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</si>
  <si>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</si>
  <si>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</si>
  <si>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</si>
  <si>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</si>
  <si>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</si>
  <si>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</si>
  <si>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</si>
  <si>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</si>
  <si>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</si>
  <si>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</si>
  <si>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</si>
  <si>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</si>
  <si>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</si>
  <si>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</si>
  <si>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</si>
  <si>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</si>
  <si>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</si>
  <si>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</si>
  <si>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</si>
  <si>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</si>
  <si>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</si>
  <si>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</si>
  <si>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</si>
  <si>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</si>
  <si>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</si>
  <si>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</si>
  <si>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</si>
  <si>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</si>
  <si>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</si>
  <si>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</si>
  <si>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</si>
  <si>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</si>
  <si>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</si>
  <si>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</si>
  <si>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</si>
  <si>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</si>
  <si>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</si>
  <si>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</si>
  <si>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</si>
  <si>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</si>
  <si>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</si>
  <si>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</si>
  <si>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</si>
  <si>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</si>
  <si>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</si>
  <si>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</si>
  <si>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</si>
  <si>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</si>
  <si>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</si>
  <si>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</si>
  <si>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</si>
  <si>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</si>
  <si>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</si>
  <si>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</si>
  <si>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</si>
  <si>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</si>
  <si>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</si>
  <si>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</si>
  <si>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</si>
  <si>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</si>
  <si>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</si>
  <si>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</si>
  <si>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</si>
  <si>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</si>
  <si>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</si>
  <si>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</si>
  <si>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</si>
  <si>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</si>
  <si>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</si>
  <si>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</si>
  <si>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</si>
  <si>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</si>
  <si>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</si>
  <si>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</si>
  <si>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</si>
  <si>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</si>
  <si>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</si>
  <si>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</si>
  <si>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</si>
  <si>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</si>
  <si>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</si>
  <si>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</si>
  <si>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</si>
  <si>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</si>
  <si>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</si>
  <si>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</si>
  <si>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</si>
  <si>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</si>
  <si>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</si>
  <si>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</si>
  <si>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</si>
  <si>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</si>
  <si>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</si>
  <si>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</si>
  <si>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</si>
  <si>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</si>
  <si>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</si>
  <si>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</si>
  <si>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</si>
  <si>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</si>
  <si>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</si>
  <si>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</si>
  <si>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</si>
  <si>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</si>
  <si>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</si>
  <si>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</si>
  <si>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</si>
  <si>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</si>
  <si>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</si>
  <si>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</si>
  <si>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</si>
  <si>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</si>
  <si>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</si>
  <si>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</si>
  <si>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</si>
  <si>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</si>
  <si>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</si>
  <si>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</si>
  <si>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</si>
  <si>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</si>
  <si>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</si>
  <si>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</si>
  <si>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</si>
  <si>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</si>
  <si>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</si>
  <si>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</si>
  <si>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</si>
  <si>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</si>
  <si>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</si>
  <si>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</si>
  <si>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</si>
  <si>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</si>
  <si>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</si>
  <si>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</si>
  <si>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</si>
  <si>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</si>
  <si>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</si>
  <si>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</si>
  <si>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</si>
  <si>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</si>
  <si>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</si>
  <si>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</si>
  <si>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</si>
  <si>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</si>
  <si>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</si>
  <si>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</si>
  <si>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</si>
  <si>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</si>
  <si>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</si>
  <si>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</si>
  <si>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</si>
  <si>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</si>
  <si>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</si>
  <si>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</si>
  <si>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</si>
  <si>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</si>
  <si>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</si>
  <si>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</si>
  <si>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</si>
  <si>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</si>
  <si>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</si>
  <si>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</si>
  <si>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</si>
  <si>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</si>
  <si>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</si>
  <si>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</si>
  <si>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</si>
  <si>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</si>
  <si>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</si>
  <si>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</si>
  <si>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</si>
  <si>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</si>
  <si>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</si>
  <si>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</si>
  <si>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</si>
  <si>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</si>
  <si>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</si>
  <si>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</si>
  <si>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</si>
  <si>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</si>
  <si>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</si>
  <si>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</si>
  <si>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</si>
  <si>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</si>
  <si>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</si>
  <si>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</si>
  <si>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</si>
  <si>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</si>
  <si>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</si>
  <si>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</si>
  <si>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</si>
  <si>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</si>
  <si>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</si>
  <si>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</si>
  <si>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</si>
  <si>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</si>
  <si>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</si>
  <si>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</si>
  <si>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</si>
  <si>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</si>
  <si>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</si>
  <si>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</si>
  <si>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</si>
  <si>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</si>
  <si>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</si>
  <si>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</si>
  <si>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</si>
  <si>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</si>
  <si>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</si>
  <si>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</si>
  <si>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</si>
  <si>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</si>
  <si>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</si>
  <si>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</si>
  <si>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</si>
  <si>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</si>
  <si>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</si>
  <si>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</si>
  <si>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</si>
  <si>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</si>
  <si>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</si>
  <si>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</si>
  <si>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</si>
  <si>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</si>
  <si>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</si>
  <si>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</si>
  <si>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</si>
  <si>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</si>
  <si>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</si>
  <si>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</si>
  <si>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</si>
  <si>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</si>
  <si>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</si>
  <si>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</si>
  <si>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</si>
  <si>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</si>
  <si>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</si>
  <si>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</si>
  <si>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</si>
  <si>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</si>
  <si>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</si>
  <si>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</si>
  <si>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</si>
  <si>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</si>
  <si>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</si>
  <si>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</si>
  <si>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</si>
  <si>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</si>
  <si>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</si>
  <si>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</si>
  <si>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</si>
  <si>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</si>
  <si>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</si>
  <si>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</si>
  <si>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</si>
  <si>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</si>
  <si>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</si>
  <si>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</si>
  <si>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</si>
  <si>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</si>
  <si>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</si>
  <si>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</si>
  <si>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</si>
  <si>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</si>
  <si>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</si>
  <si>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</si>
  <si>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</si>
  <si>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</si>
  <si>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</si>
  <si>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</si>
  <si>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</si>
  <si>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</si>
  <si>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</si>
  <si>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</si>
  <si>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</si>
  <si>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</si>
  <si>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</si>
  <si>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</si>
  <si>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</si>
  <si>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</si>
  <si>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</si>
  <si>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</si>
  <si>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</si>
  <si>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</si>
  <si>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</si>
  <si>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</si>
  <si>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</si>
  <si>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</si>
  <si>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</si>
  <si>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</si>
  <si>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</si>
  <si>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</si>
  <si>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</si>
  <si>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</si>
  <si>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</si>
  <si>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</si>
  <si>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</si>
  <si>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</si>
  <si>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</si>
  <si>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</si>
  <si>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</si>
  <si>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</si>
  <si>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</si>
  <si>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</si>
  <si>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</si>
  <si>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</si>
  <si>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</si>
  <si>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</si>
  <si>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</si>
  <si>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</si>
  <si>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</si>
  <si>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</si>
  <si>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</si>
  <si>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</si>
  <si>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</si>
  <si>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</si>
  <si>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</si>
  <si>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</si>
  <si>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</si>
  <si>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</si>
  <si>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</si>
  <si>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</si>
  <si>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</si>
  <si>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</si>
  <si>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</si>
  <si>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</si>
  <si>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</si>
  <si>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</si>
  <si>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</si>
  <si>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</si>
  <si>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</si>
  <si>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</si>
  <si>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</si>
  <si>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</si>
  <si>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</si>
  <si>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</si>
  <si>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</si>
  <si>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</si>
  <si>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</si>
  <si>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</si>
  <si>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</si>
  <si>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</si>
  <si>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</si>
  <si>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</si>
  <si>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</si>
  <si>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</si>
  <si>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</si>
  <si>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</si>
  <si>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</si>
  <si>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</si>
  <si>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</si>
  <si>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</si>
  <si>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</si>
  <si>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</si>
  <si>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</si>
  <si>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</si>
  <si>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</si>
  <si>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</si>
  <si>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</si>
  <si>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</si>
  <si>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</si>
  <si>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</si>
  <si>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</si>
  <si>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</si>
  <si>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</si>
  <si>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</si>
  <si>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</si>
  <si>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</si>
  <si>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</si>
  <si>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</si>
  <si>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</si>
  <si>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</si>
  <si>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</si>
  <si>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</si>
  <si>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</si>
  <si>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</si>
  <si>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</si>
  <si>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</si>
  <si>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</si>
  <si>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</si>
  <si>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</si>
  <si>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</si>
  <si>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</si>
  <si>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</si>
  <si>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</si>
  <si>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</si>
  <si>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</si>
  <si>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</si>
  <si>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</si>
  <si>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</si>
  <si>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</si>
  <si>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</si>
  <si>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</si>
  <si>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</si>
  <si>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</si>
  <si>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</si>
  <si>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</si>
  <si>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</si>
  <si>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</si>
  <si>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</si>
  <si>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</si>
  <si>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</si>
  <si>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</si>
  <si>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</si>
  <si>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</si>
  <si>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</si>
  <si>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</si>
  <si>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</si>
  <si>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</si>
  <si>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</si>
  <si>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</si>
  <si>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</si>
  <si>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</si>
  <si>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</si>
  <si>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</si>
  <si>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</si>
  <si>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</si>
  <si>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</si>
  <si>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</si>
  <si>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</si>
  <si>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</si>
  <si>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</si>
  <si>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</si>
  <si>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</si>
  <si>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</si>
  <si>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</si>
  <si>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</si>
  <si>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</si>
  <si>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</si>
  <si>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</si>
  <si>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</si>
  <si>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</si>
  <si>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</si>
  <si>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</si>
  <si>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</si>
  <si>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</si>
  <si>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</si>
  <si>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</si>
  <si>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</si>
  <si>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</si>
  <si>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</si>
  <si>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</si>
  <si>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</si>
  <si>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</si>
  <si>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</si>
  <si>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</si>
  <si>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</si>
  <si>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</si>
  <si>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</si>
  <si>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</si>
  <si>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</si>
  <si>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</si>
  <si>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</si>
  <si>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</si>
  <si>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</si>
  <si>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</si>
  <si>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</si>
  <si>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</si>
  <si>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</si>
  <si>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</si>
  <si>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</si>
  <si>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</si>
  <si>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</si>
  <si>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</si>
  <si>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</si>
  <si>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</si>
  <si>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</si>
  <si>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</si>
  <si>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</si>
  <si>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</si>
  <si>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</si>
  <si>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</si>
  <si>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</si>
  <si>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</si>
  <si>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</si>
  <si>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</si>
  <si>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</si>
  <si>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</si>
  <si>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</si>
  <si>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</si>
  <si>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</si>
  <si>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</si>
  <si>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</si>
  <si>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</si>
  <si>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</si>
  <si>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</si>
  <si>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</si>
  <si>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</si>
  <si>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</si>
  <si>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</si>
  <si>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</si>
  <si>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</si>
  <si>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</si>
  <si>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</si>
  <si>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</si>
  <si>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</si>
  <si>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</si>
  <si>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</si>
  <si>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</si>
  <si>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</si>
  <si>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</si>
  <si>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</si>
  <si>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</si>
  <si>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</si>
  <si>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</si>
  <si>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</si>
  <si>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</si>
  <si>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</si>
  <si>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</si>
  <si>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</si>
  <si>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</si>
  <si>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</si>
  <si>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</si>
  <si>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</si>
  <si>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</si>
  <si>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</si>
  <si>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</si>
  <si>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</si>
  <si>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</si>
  <si>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</si>
  <si>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</si>
  <si>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</si>
  <si>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</si>
  <si>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</si>
  <si>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</si>
  <si>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</si>
  <si>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</si>
  <si>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</si>
  <si>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</si>
  <si>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</si>
  <si>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</si>
  <si>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</si>
  <si>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</si>
  <si>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</si>
  <si>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</si>
  <si>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</si>
  <si>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</si>
  <si>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</si>
  <si>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</si>
  <si>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</si>
  <si>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</si>
  <si>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</si>
  <si>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</si>
  <si>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</si>
  <si>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</si>
  <si>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</si>
  <si>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</si>
  <si>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</si>
  <si>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</si>
  <si>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</si>
  <si>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</si>
  <si>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</si>
  <si>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</si>
  <si>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</si>
  <si>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</si>
  <si>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</si>
  <si>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</si>
  <si>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</si>
  <si>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</si>
  <si>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</si>
  <si>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</si>
  <si>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</si>
  <si>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</si>
  <si>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</si>
  <si>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</si>
  <si>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</si>
  <si>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</si>
  <si>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</si>
  <si>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</si>
  <si>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</si>
  <si>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</si>
  <si>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</si>
  <si>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</si>
  <si>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</si>
  <si>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</si>
  <si>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</si>
  <si>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</si>
  <si>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</si>
  <si>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</si>
  <si>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</si>
  <si>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</si>
  <si>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</si>
  <si>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</si>
  <si>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</si>
  <si>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</si>
  <si>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</si>
  <si>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</si>
  <si>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</si>
  <si>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</si>
  <si>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</si>
  <si>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</si>
  <si>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</si>
  <si>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</si>
  <si>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</si>
  <si>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</si>
  <si>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</si>
  <si>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</si>
  <si>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</si>
  <si>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</si>
  <si>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</si>
  <si>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</si>
  <si>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</si>
  <si>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</si>
  <si>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</si>
  <si>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</si>
  <si>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</si>
  <si>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</si>
  <si>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</si>
  <si>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</si>
  <si>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</si>
  <si>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</si>
  <si>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</si>
  <si>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</si>
  <si>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</si>
  <si>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</si>
  <si>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</si>
  <si>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</si>
  <si>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</si>
  <si>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</si>
  <si>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</si>
  <si>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</si>
  <si>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</si>
  <si>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</si>
  <si>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</si>
  <si>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</si>
  <si>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</si>
  <si>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</si>
  <si>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</si>
  <si>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</si>
  <si>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</si>
  <si>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</si>
  <si>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</si>
  <si>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</si>
  <si>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</si>
  <si>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</si>
  <si>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</si>
  <si>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</si>
  <si>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</si>
  <si>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</si>
  <si>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</si>
  <si>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</si>
  <si>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</si>
  <si>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</si>
  <si>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</si>
  <si>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</si>
  <si>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</si>
  <si>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</si>
  <si>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</si>
  <si>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</si>
  <si>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</si>
  <si>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</si>
  <si>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</si>
  <si>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</si>
  <si>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</si>
  <si>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</si>
  <si>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</si>
  <si>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</si>
  <si>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</si>
  <si>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</si>
  <si>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</si>
  <si>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</si>
  <si>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</si>
  <si>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</si>
  <si>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</si>
  <si>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</si>
  <si>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</si>
  <si>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</si>
  <si>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</si>
  <si>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</si>
  <si>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</si>
  <si>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</si>
  <si>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</si>
  <si>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</si>
  <si>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</si>
  <si>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</si>
  <si>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</si>
  <si>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</si>
  <si>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</si>
  <si>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</si>
  <si>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</si>
  <si>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</si>
  <si>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</si>
  <si>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</si>
  <si>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</si>
  <si>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</si>
  <si>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</si>
  <si>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</si>
  <si>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</si>
  <si>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</si>
  <si>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</si>
  <si>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</si>
  <si>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</si>
  <si>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</si>
  <si>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</si>
  <si>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</si>
  <si>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</si>
  <si>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</si>
  <si>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</si>
  <si>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</si>
  <si>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</si>
  <si>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</si>
  <si>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</si>
  <si>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</si>
  <si>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</si>
  <si>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</si>
  <si>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</si>
  <si>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</si>
  <si>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</si>
  <si>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</si>
  <si>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</si>
  <si>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</si>
  <si>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</si>
  <si>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</si>
  <si>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</si>
  <si>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</si>
  <si>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</si>
  <si>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</si>
  <si>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</si>
  <si>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</si>
  <si>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</si>
  <si>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</si>
  <si>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</si>
  <si>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</si>
  <si>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</si>
  <si>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</si>
  <si>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</si>
  <si>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</si>
  <si>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</si>
  <si>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</si>
  <si>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</si>
  <si>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</si>
  <si>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</si>
  <si>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</si>
  <si>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</si>
  <si>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</si>
  <si>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</si>
  <si>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</si>
  <si>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</si>
  <si>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</si>
  <si>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</si>
  <si>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</si>
  <si>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</si>
  <si>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</si>
  <si>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</si>
  <si>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</si>
  <si>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</si>
  <si>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</si>
  <si>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</si>
  <si>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</si>
  <si>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</si>
  <si>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</si>
  <si>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</si>
  <si>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</si>
  <si>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</si>
  <si>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</si>
  <si>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</si>
  <si>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</si>
  <si>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</si>
  <si>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</si>
  <si>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</si>
  <si>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</si>
  <si>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</si>
  <si>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</si>
  <si>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</si>
  <si>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</si>
  <si>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</si>
  <si>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</si>
  <si>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</si>
  <si>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</si>
  <si>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</si>
  <si>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</si>
  <si>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</si>
  <si>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</si>
  <si>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</si>
  <si>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</si>
  <si>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</si>
  <si>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</si>
  <si>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</si>
  <si>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</si>
  <si>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</si>
  <si>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</si>
  <si>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</si>
  <si>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</si>
  <si>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</si>
  <si>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</si>
  <si>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</si>
  <si>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</si>
  <si>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</si>
  <si>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</si>
  <si>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</si>
  <si>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</si>
  <si>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</si>
  <si>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</si>
  <si>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</si>
  <si>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</si>
  <si>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</si>
  <si>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</si>
  <si>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</si>
  <si>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</si>
  <si>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</si>
  <si>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</si>
  <si>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</si>
  <si>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</si>
  <si>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</si>
  <si>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</si>
  <si>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</si>
  <si>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</si>
  <si>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</si>
  <si>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</si>
  <si>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</si>
  <si>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</si>
  <si>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</si>
  <si>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</si>
  <si>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</si>
  <si>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</si>
  <si>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</si>
  <si>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</si>
  <si>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</si>
  <si>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</si>
  <si>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</si>
  <si>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</si>
  <si>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</si>
  <si>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</si>
  <si>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</si>
  <si>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</si>
  <si>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</si>
  <si>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</si>
  <si>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</si>
  <si>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</si>
  <si>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</si>
  <si>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</si>
  <si>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</si>
  <si>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</si>
  <si>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</si>
  <si>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</si>
  <si>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</si>
  <si>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</si>
  <si>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</si>
  <si>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</si>
  <si>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</si>
  <si>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</si>
  <si>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</si>
  <si>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</si>
  <si>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</si>
  <si>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</si>
  <si>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</si>
  <si>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</si>
  <si>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</si>
  <si>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</si>
  <si>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</si>
  <si>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</si>
  <si>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</si>
  <si>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</si>
  <si>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</si>
  <si>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</si>
  <si>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</si>
  <si>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</si>
  <si>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</si>
  <si>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</si>
  <si>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</si>
  <si>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</si>
  <si>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</si>
  <si>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</si>
  <si>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</si>
  <si>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</si>
  <si>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</si>
  <si>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</si>
  <si>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</si>
  <si>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</si>
  <si>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</si>
  <si>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</si>
  <si>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</si>
  <si>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</si>
  <si>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</si>
  <si>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</si>
  <si>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</si>
  <si>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</si>
  <si>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</si>
  <si>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</si>
  <si>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</si>
  <si>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</si>
  <si>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</si>
  <si>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</si>
  <si>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</si>
  <si>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</si>
  <si>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</si>
  <si>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</si>
  <si>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</si>
  <si>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</si>
  <si>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</si>
  <si>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</si>
  <si>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</si>
  <si>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</si>
  <si>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</si>
  <si>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</si>
  <si>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</si>
  <si>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</si>
  <si>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</si>
  <si>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</si>
  <si>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</si>
  <si>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</si>
  <si>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</si>
  <si>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</si>
  <si>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</si>
  <si>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</si>
  <si>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</si>
  <si>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</si>
  <si>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</si>
  <si>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</si>
  <si>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</si>
  <si>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</si>
  <si>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</si>
  <si>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</si>
  <si>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</si>
  <si>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</si>
  <si>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</si>
  <si>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</si>
  <si>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</si>
  <si>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</si>
  <si>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</si>
  <si>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</si>
  <si>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</si>
  <si>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</si>
  <si>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</si>
  <si>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</si>
  <si>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</si>
  <si>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</si>
  <si>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</si>
  <si>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</si>
  <si>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</si>
  <si>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</si>
  <si>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</si>
  <si>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</si>
  <si>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</si>
  <si>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</si>
  <si>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</si>
  <si>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</si>
  <si>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</si>
  <si>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</si>
  <si>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</si>
  <si>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</si>
  <si>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</si>
  <si>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</si>
  <si>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</si>
  <si>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</si>
  <si>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</si>
  <si>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</si>
  <si>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</si>
  <si>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</si>
  <si>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</si>
  <si>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</si>
  <si>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</si>
  <si>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</si>
  <si>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</si>
  <si>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</si>
  <si>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</si>
  <si>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</si>
  <si>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</si>
  <si>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</si>
  <si>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</si>
  <si>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</si>
  <si>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</si>
  <si>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</si>
  <si>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</si>
  <si>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</si>
  <si>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</si>
  <si>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</si>
  <si>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</si>
  <si>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</si>
  <si>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</si>
  <si>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</si>
  <si>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</si>
  <si>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</si>
  <si>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</si>
  <si>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</si>
  <si>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</si>
  <si>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</si>
  <si>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</si>
  <si>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</si>
  <si>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</si>
  <si>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</si>
  <si>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</si>
  <si>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</si>
  <si>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</si>
  <si>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</si>
  <si>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</si>
  <si>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</si>
  <si>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</si>
  <si>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</si>
  <si>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</si>
  <si>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</si>
  <si>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</si>
  <si>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</si>
  <si>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</si>
  <si>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</si>
  <si>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</si>
  <si>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</si>
  <si>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</si>
  <si>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</si>
  <si>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</si>
  <si>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</si>
  <si>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</si>
  <si>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</si>
  <si>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</si>
  <si>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</si>
  <si>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</si>
  <si>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</si>
  <si>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</si>
  <si>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</si>
  <si>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</si>
  <si>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</si>
  <si>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</si>
  <si>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</si>
  <si>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</si>
  <si>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</si>
  <si>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</si>
  <si>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</si>
  <si>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</si>
  <si>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</si>
  <si>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</si>
  <si>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</si>
  <si>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</si>
  <si>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</si>
  <si>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</si>
  <si>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</si>
  <si>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</si>
  <si>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</si>
  <si>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</si>
  <si>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</si>
  <si>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</si>
  <si>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</si>
  <si>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</si>
  <si>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</si>
  <si>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</si>
  <si>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</si>
  <si>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</si>
  <si>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</si>
  <si>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</si>
  <si>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</si>
  <si>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</si>
  <si>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</si>
  <si>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</si>
  <si>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</si>
  <si>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</si>
  <si>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</si>
  <si>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</si>
  <si>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</si>
  <si>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</si>
  <si>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</si>
  <si>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</si>
  <si>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</si>
  <si>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</si>
  <si>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</si>
  <si>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</si>
  <si>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</si>
  <si>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</si>
  <si>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</si>
  <si>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</si>
  <si>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</si>
  <si>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</si>
  <si>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</si>
  <si>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</si>
  <si>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</si>
  <si>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</si>
  <si>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</si>
  <si>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</si>
  <si>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</si>
  <si>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</si>
  <si>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</si>
  <si>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</si>
  <si>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</si>
  <si>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</si>
  <si>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</si>
  <si>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</si>
  <si>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</si>
  <si>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</si>
  <si>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</si>
  <si>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</si>
  <si>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</si>
  <si>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</si>
  <si>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</si>
  <si>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</si>
  <si>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</si>
  <si>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</si>
  <si>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</si>
  <si>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</si>
  <si>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</si>
  <si>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</si>
  <si>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</si>
  <si>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</si>
  <si>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</si>
  <si>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</si>
  <si>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</si>
  <si>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</si>
  <si>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</si>
  <si>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</si>
  <si>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</si>
  <si>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</si>
  <si>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</si>
  <si>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</si>
  <si>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</si>
  <si>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</si>
  <si>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</si>
  <si>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</si>
  <si>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</si>
  <si>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</si>
  <si>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</si>
  <si>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</si>
  <si>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</si>
  <si>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</si>
  <si>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</si>
  <si>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</si>
  <si>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</si>
  <si>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</si>
  <si>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</si>
  <si>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</si>
  <si>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</si>
  <si>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</si>
  <si>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</si>
  <si>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</si>
  <si>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</si>
  <si>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</si>
  <si>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</si>
  <si>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</si>
  <si>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</si>
  <si>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</si>
  <si>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</si>
  <si>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</si>
  <si>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</si>
  <si>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</si>
  <si>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</si>
  <si>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</si>
  <si>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</si>
  <si>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</si>
  <si>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</si>
  <si>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</si>
  <si>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</si>
  <si>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</si>
  <si>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</si>
  <si>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</si>
  <si>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</si>
  <si>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</si>
  <si>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</si>
  <si>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</si>
  <si>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</si>
  <si>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</si>
  <si>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</si>
  <si>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</si>
  <si>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</si>
  <si>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</si>
  <si>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</si>
  <si>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</si>
  <si>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</si>
  <si>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</si>
  <si>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</si>
  <si>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</si>
  <si>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</si>
  <si>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</si>
  <si>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</si>
  <si>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</si>
  <si>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</si>
  <si>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</si>
  <si>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</si>
  <si>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</si>
  <si>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</si>
  <si>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</si>
  <si>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</si>
  <si>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</si>
  <si>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</si>
  <si>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</si>
  <si>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</si>
  <si>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</si>
  <si>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</si>
  <si>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</si>
  <si>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</si>
  <si>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</si>
  <si>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</si>
  <si>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</si>
  <si>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</si>
  <si>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</si>
  <si>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</si>
  <si>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</si>
  <si>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</si>
  <si>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</si>
  <si>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</si>
  <si>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</si>
  <si>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</si>
  <si>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</si>
  <si>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</si>
  <si>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</si>
  <si>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</si>
  <si>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</si>
  <si>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</si>
  <si>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</si>
  <si>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</si>
  <si>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</si>
  <si>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</si>
  <si>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</si>
  <si>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</si>
  <si>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</si>
  <si>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</si>
  <si>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</si>
  <si>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</si>
  <si>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</si>
  <si>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</si>
  <si>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</si>
  <si>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</si>
  <si>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</si>
  <si>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</si>
  <si>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</si>
  <si>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</si>
  <si>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</si>
  <si>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</si>
  <si>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</si>
  <si>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</si>
  <si>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</si>
  <si>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</si>
  <si>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</si>
  <si>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</si>
  <si>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</si>
  <si>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</si>
  <si>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</si>
  <si>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</si>
  <si>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</si>
  <si>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</si>
  <si>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</si>
  <si>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</si>
  <si>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</si>
  <si>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</si>
  <si>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</si>
  <si>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</si>
  <si>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</si>
  <si>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</si>
  <si>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</si>
  <si>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</si>
  <si>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</si>
  <si>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</si>
  <si>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</si>
  <si>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</si>
  <si>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</si>
  <si>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</si>
  <si>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</si>
  <si>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</si>
  <si>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</si>
  <si>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</si>
  <si>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</si>
  <si>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</si>
  <si>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</si>
  <si>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</si>
  <si>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</si>
  <si>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</si>
  <si>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</si>
  <si>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</si>
  <si>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</si>
  <si>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</si>
  <si>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</si>
  <si>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</si>
  <si>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</si>
  <si>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</si>
  <si>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</si>
  <si>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</si>
  <si>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</si>
  <si>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</si>
  <si>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</si>
  <si>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</si>
  <si>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</si>
  <si>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</si>
  <si>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</si>
  <si>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</si>
  <si>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</si>
  <si>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</si>
  <si>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</si>
  <si>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</si>
  <si>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</si>
  <si>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</si>
  <si>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</si>
  <si>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</si>
  <si>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</si>
  <si>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</si>
  <si>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</si>
  <si>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</si>
  <si>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</si>
  <si>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</si>
  <si>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</si>
  <si>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</si>
  <si>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</si>
  <si>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</si>
  <si>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</si>
  <si>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</si>
  <si>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</si>
  <si>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</si>
  <si>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</si>
  <si>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</si>
  <si>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</si>
  <si>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</si>
  <si>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</si>
  <si>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</si>
  <si>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</si>
  <si>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</si>
  <si>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</si>
  <si>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</si>
  <si>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</si>
  <si>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</si>
  <si>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</si>
  <si>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</si>
  <si>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</si>
  <si>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</si>
  <si>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</si>
  <si>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</si>
  <si>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</si>
  <si>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</si>
  <si>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</si>
  <si>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</si>
  <si>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</si>
  <si>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</si>
  <si>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</si>
  <si>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</si>
  <si>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</si>
  <si>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</si>
  <si>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</si>
  <si>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</si>
  <si>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</si>
  <si>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</si>
  <si>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</si>
  <si>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</si>
  <si>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</si>
  <si>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</si>
  <si>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</si>
  <si>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</si>
  <si>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</si>
  <si>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</si>
  <si>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</si>
  <si>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</si>
  <si>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</si>
  <si>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</si>
  <si>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</si>
  <si>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</si>
  <si>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</si>
  <si>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</si>
  <si>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</si>
  <si>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</si>
  <si>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</si>
  <si>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</si>
  <si>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</si>
  <si>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</si>
  <si>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</si>
  <si>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</si>
  <si>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</si>
  <si>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</si>
  <si>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</si>
  <si>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</si>
  <si>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</si>
  <si>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</si>
  <si>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</si>
  <si>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</si>
  <si>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</si>
  <si>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</si>
  <si>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</si>
  <si>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</si>
  <si>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</si>
  <si>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</si>
  <si>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</si>
  <si>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</si>
  <si>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</si>
  <si>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</si>
  <si>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</si>
  <si>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</si>
  <si>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</si>
  <si>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</si>
  <si>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</si>
  <si>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</si>
  <si>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</si>
  <si>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</si>
  <si>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</si>
  <si>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</si>
  <si>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</si>
  <si>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</si>
  <si>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</si>
  <si>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</si>
  <si>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</si>
  <si>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</si>
  <si>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</si>
  <si>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</si>
  <si>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</si>
  <si>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</si>
  <si>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</si>
  <si>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</si>
  <si>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</si>
  <si>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</si>
  <si>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</si>
  <si>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</si>
  <si>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</si>
  <si>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</si>
  <si>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</si>
  <si>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</si>
  <si>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</si>
  <si>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</si>
  <si>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</si>
  <si>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</si>
  <si>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</si>
  <si>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</si>
  <si>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</si>
  <si>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</si>
  <si>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</si>
  <si>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</si>
  <si>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</si>
  <si>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</si>
  <si>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</si>
  <si>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</si>
  <si>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</si>
  <si>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</si>
  <si>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</si>
  <si>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</si>
  <si>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</si>
  <si>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</si>
  <si>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</si>
  <si>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</si>
  <si>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</si>
  <si>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</si>
  <si>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</si>
  <si>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</si>
  <si>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</si>
  <si>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</si>
  <si>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</si>
  <si>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</si>
  <si>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</si>
  <si>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</si>
  <si>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</si>
  <si>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</si>
  <si>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</si>
  <si>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</si>
  <si>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</si>
  <si>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</si>
  <si>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</si>
  <si>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</si>
  <si>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</si>
  <si>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</si>
  <si>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</si>
  <si>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</si>
  <si>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</si>
  <si>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</si>
  <si>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</si>
  <si>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</si>
  <si>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</si>
  <si>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</si>
  <si>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</si>
  <si>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</si>
  <si>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</si>
  <si>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</si>
  <si>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</si>
  <si>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</si>
  <si>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</si>
  <si>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</si>
  <si>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</si>
  <si>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</si>
  <si>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</si>
  <si>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</si>
  <si>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</si>
  <si>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</si>
  <si>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</si>
  <si>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</si>
  <si>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</si>
  <si>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</si>
  <si>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</si>
  <si>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</si>
  <si>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</si>
  <si>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</si>
  <si>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</si>
  <si>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</si>
  <si>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</si>
  <si>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</si>
  <si>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</si>
  <si>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</si>
  <si>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</si>
  <si>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</si>
  <si>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</si>
  <si>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</si>
  <si>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</si>
  <si>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</si>
  <si>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</si>
  <si>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</si>
  <si>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</si>
  <si>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</si>
  <si>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</si>
  <si>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</si>
  <si>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</si>
  <si>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</si>
  <si>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</si>
  <si>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</si>
  <si>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</si>
  <si>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</si>
  <si>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</si>
  <si>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</si>
  <si>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</si>
  <si>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</si>
  <si>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</si>
  <si>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</si>
  <si>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</si>
  <si>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</si>
  <si>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</si>
  <si>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</si>
  <si>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</si>
  <si>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</si>
  <si>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</si>
  <si>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</si>
  <si>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</si>
  <si>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</si>
  <si>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</si>
  <si>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</si>
  <si>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</si>
  <si>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</si>
  <si>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</si>
  <si>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</si>
  <si>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</si>
  <si>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</si>
  <si>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</si>
  <si>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</si>
  <si>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</si>
  <si>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</si>
  <si>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</si>
  <si>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</si>
  <si>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</si>
  <si>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</si>
  <si>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</si>
  <si>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</si>
  <si>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</si>
  <si>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</si>
  <si>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</si>
  <si>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</si>
  <si>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</si>
  <si>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</si>
  <si>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</si>
  <si>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</si>
  <si>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</si>
  <si>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</si>
  <si>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</si>
  <si>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</si>
  <si>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</si>
  <si>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</si>
  <si>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</si>
  <si>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</si>
  <si>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</si>
  <si>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</si>
  <si>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</si>
  <si>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</si>
  <si>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</si>
  <si>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</si>
  <si>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</si>
  <si>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</si>
  <si>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</si>
  <si>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</si>
  <si>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</si>
  <si>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</si>
  <si>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</si>
  <si>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</si>
  <si>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</si>
  <si>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</si>
  <si>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</si>
  <si>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</si>
  <si>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</si>
  <si>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</si>
  <si>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</si>
  <si>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</si>
  <si>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</si>
  <si>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</si>
  <si>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</si>
  <si>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</si>
  <si>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</si>
  <si>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</si>
  <si>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</si>
  <si>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</si>
  <si>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</si>
  <si>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</si>
  <si>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</si>
  <si>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</si>
  <si>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</si>
  <si>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</si>
  <si>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</si>
  <si>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</si>
  <si>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</si>
  <si>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</si>
  <si>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</si>
  <si>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</si>
  <si>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</si>
  <si>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</si>
  <si>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</si>
  <si>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</si>
  <si>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</si>
  <si>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</si>
  <si>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</si>
  <si>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</si>
  <si>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</si>
  <si>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</si>
  <si>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</si>
  <si>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</si>
  <si>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</si>
  <si>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</si>
  <si>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</si>
  <si>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</si>
  <si>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</si>
  <si>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</si>
  <si>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</si>
  <si>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</si>
  <si>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</si>
  <si>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</si>
  <si>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</si>
  <si>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</si>
  <si>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</si>
  <si>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</si>
  <si>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</si>
  <si>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</si>
  <si>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</si>
  <si>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</si>
  <si>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</si>
  <si>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</si>
  <si>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</si>
  <si>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</si>
  <si>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</si>
  <si>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</si>
  <si>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</si>
  <si>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</si>
  <si>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</si>
  <si>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</si>
  <si>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</si>
  <si>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</si>
  <si>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</si>
  <si>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</si>
  <si>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</si>
  <si>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</si>
  <si>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</si>
  <si>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</si>
  <si>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</si>
  <si>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</si>
  <si>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</si>
  <si>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</si>
  <si>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</si>
  <si>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</si>
  <si>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</si>
  <si>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</si>
  <si>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</si>
  <si>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</si>
  <si>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</si>
  <si>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</si>
  <si>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</si>
  <si>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</si>
  <si>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</si>
  <si>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</si>
  <si>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</si>
  <si>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</si>
  <si>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</si>
  <si>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</si>
  <si>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</si>
  <si>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</si>
  <si>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</si>
  <si>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</si>
  <si>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</si>
  <si>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</si>
  <si>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</si>
  <si>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</si>
  <si>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</si>
  <si>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</si>
  <si>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</si>
  <si>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</si>
  <si>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</si>
  <si>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</si>
  <si>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</si>
  <si>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</si>
  <si>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</si>
  <si>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</si>
  <si>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</si>
  <si>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</si>
  <si>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</si>
  <si>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</si>
  <si>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</si>
  <si>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</si>
  <si>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</si>
  <si>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</si>
  <si>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</si>
  <si>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</si>
  <si>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</si>
  <si>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</si>
  <si>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</si>
  <si>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</si>
  <si>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</si>
  <si>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</si>
  <si>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</si>
  <si>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</si>
  <si>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</si>
  <si>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</si>
  <si>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</si>
  <si>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</si>
  <si>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</si>
  <si>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</si>
  <si>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</si>
  <si>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</si>
  <si>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</si>
  <si>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</si>
  <si>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</si>
  <si>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</si>
  <si>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</si>
  <si>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</si>
  <si>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</si>
  <si>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</si>
  <si>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</si>
  <si>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</si>
  <si>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</si>
  <si>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</si>
  <si>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</si>
  <si>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</si>
  <si>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</si>
  <si>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</si>
  <si>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</si>
  <si>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</si>
  <si>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</si>
  <si>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</si>
  <si>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</si>
  <si>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</si>
  <si>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</si>
  <si>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</si>
  <si>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</si>
  <si>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</si>
  <si>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</si>
  <si>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</si>
  <si>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</si>
  <si>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</si>
  <si>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</si>
  <si>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</si>
  <si>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</si>
  <si>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</si>
  <si>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</si>
  <si>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</si>
  <si>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</si>
  <si>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</si>
  <si>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</si>
  <si>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</si>
  <si>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</si>
  <si>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</si>
  <si>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</si>
  <si>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</si>
  <si>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</si>
  <si>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</si>
  <si>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</si>
  <si>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</si>
  <si>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</si>
  <si>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</si>
  <si>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</si>
  <si>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</si>
  <si>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</si>
  <si>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</si>
  <si>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</si>
  <si>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</si>
  <si>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</si>
  <si>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</si>
  <si>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</si>
  <si>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</si>
  <si>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</si>
  <si>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</si>
  <si>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</si>
  <si>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</si>
  <si>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</si>
  <si>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</si>
  <si>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</si>
  <si>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</si>
  <si>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</si>
  <si>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</si>
  <si>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</si>
  <si>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</si>
  <si>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</si>
  <si>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</si>
  <si>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</si>
  <si>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</si>
  <si>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</si>
  <si>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</si>
  <si>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</si>
  <si>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</si>
  <si>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</si>
  <si>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</si>
  <si>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</si>
  <si>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</si>
  <si>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</si>
  <si>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</si>
  <si>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</si>
  <si>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</si>
  <si>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</si>
  <si>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</si>
  <si>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</si>
  <si>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</si>
  <si>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</si>
  <si>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</si>
  <si>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</si>
  <si>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</si>
  <si>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</si>
  <si>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</si>
  <si>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</si>
  <si>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</si>
  <si>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</si>
  <si>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</si>
  <si>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</si>
  <si>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</si>
  <si>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</si>
  <si>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</si>
  <si>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</si>
  <si>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</si>
  <si>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</si>
  <si>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</si>
  <si>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</si>
  <si>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</si>
  <si>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</si>
  <si>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</si>
  <si>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</si>
  <si>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</si>
  <si>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</si>
  <si>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</si>
  <si>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</si>
  <si>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</si>
  <si>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</si>
  <si>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</si>
  <si>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</si>
  <si>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</si>
  <si>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</si>
  <si>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</si>
  <si>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</si>
  <si>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</si>
  <si>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</si>
  <si>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</si>
  <si>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</si>
  <si>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</si>
  <si>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</si>
  <si>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</si>
  <si>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</si>
  <si>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</si>
  <si>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</si>
  <si>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</si>
  <si>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</si>
  <si>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</si>
  <si>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</si>
  <si>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</si>
  <si>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</si>
  <si>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</si>
  <si>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</si>
  <si>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</si>
  <si>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</si>
  <si>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</si>
  <si>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</si>
  <si>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</si>
  <si>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</si>
  <si>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</si>
  <si>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</si>
  <si>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</si>
  <si>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</si>
  <si>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</si>
  <si>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</si>
  <si>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</si>
  <si>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</si>
  <si>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</si>
  <si>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</si>
  <si>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</si>
  <si>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</si>
  <si>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</si>
  <si>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</si>
  <si>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</si>
  <si>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</si>
  <si>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</si>
  <si>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</si>
  <si>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</si>
  <si>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</si>
  <si>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</si>
  <si>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</si>
  <si>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</si>
  <si>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</si>
  <si>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</si>
  <si>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</si>
  <si>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</si>
  <si>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</si>
  <si>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</si>
  <si>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</si>
  <si>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</si>
  <si>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</si>
  <si>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</si>
  <si>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</si>
  <si>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</si>
  <si>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</si>
  <si>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</si>
  <si>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</si>
  <si>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</si>
  <si>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</si>
  <si>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</si>
  <si>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</si>
  <si>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</si>
  <si>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</si>
  <si>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</si>
  <si>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</si>
  <si>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</si>
  <si>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</si>
  <si>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</si>
  <si>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</si>
  <si>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</si>
  <si>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</si>
  <si>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</si>
  <si>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</si>
  <si>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</si>
  <si>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</si>
  <si>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</si>
  <si>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</si>
  <si>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</si>
  <si>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</si>
  <si>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</si>
  <si>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</si>
  <si>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</si>
  <si>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</si>
  <si>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</si>
  <si>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</si>
  <si>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</si>
  <si>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</si>
  <si>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</si>
  <si>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</si>
  <si>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</si>
  <si>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</si>
  <si>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</si>
  <si>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</si>
  <si>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</si>
  <si>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</si>
  <si>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</si>
  <si>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</si>
  <si>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</si>
  <si>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</si>
  <si>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</si>
  <si>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</si>
  <si>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</si>
  <si>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</si>
  <si>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</si>
  <si>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</si>
  <si>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</si>
  <si>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</si>
  <si>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</si>
  <si>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</si>
  <si>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</si>
  <si>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</si>
  <si>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</si>
  <si>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</si>
  <si>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</si>
  <si>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</si>
  <si>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</si>
  <si>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</si>
  <si>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</si>
  <si>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</si>
  <si>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</si>
  <si>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</si>
  <si>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</si>
  <si>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</si>
  <si>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</si>
  <si>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</si>
  <si>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</si>
  <si>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</si>
  <si>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</si>
  <si>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</si>
  <si>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</si>
  <si>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</si>
  <si>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</si>
  <si>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</si>
  <si>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</si>
  <si>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</si>
  <si>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</si>
  <si>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</si>
  <si>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</si>
  <si>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</si>
  <si>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</si>
  <si>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</si>
  <si>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</si>
  <si>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</si>
  <si>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</si>
  <si>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</si>
  <si>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</si>
  <si>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</si>
  <si>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</si>
  <si>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</si>
  <si>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</si>
  <si>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</si>
  <si>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</si>
  <si>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</si>
  <si>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</si>
  <si>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</si>
  <si>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</si>
  <si>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</si>
  <si>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</si>
  <si>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</si>
  <si>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</si>
  <si>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</si>
  <si>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</si>
  <si>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</si>
  <si>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</si>
  <si>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</si>
  <si>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</si>
  <si>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</si>
  <si>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</si>
  <si>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</si>
  <si>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</si>
  <si>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</si>
  <si>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</si>
  <si>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</si>
  <si>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</si>
  <si>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</si>
  <si>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</si>
  <si>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</si>
  <si>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</si>
  <si>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</si>
  <si>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</si>
  <si>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</si>
  <si>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</si>
  <si>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</si>
  <si>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</si>
  <si>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</si>
  <si>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</si>
  <si>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</si>
  <si>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</si>
  <si>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</si>
  <si>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</si>
  <si>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</si>
  <si>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</si>
  <si>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</si>
  <si>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</si>
  <si>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</si>
  <si>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</si>
  <si>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</si>
  <si>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</si>
  <si>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</si>
  <si>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</si>
  <si>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</si>
  <si>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</si>
  <si>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</si>
  <si>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</si>
  <si>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</si>
  <si>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</si>
  <si>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</si>
  <si>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</si>
  <si>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</si>
  <si>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</si>
  <si>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</si>
  <si>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</si>
  <si>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</si>
  <si>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</si>
  <si>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</si>
  <si>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</si>
  <si>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</si>
  <si>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</si>
  <si>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</si>
  <si>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</si>
  <si>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</si>
  <si>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</si>
  <si>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</si>
  <si>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</si>
  <si>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</si>
  <si>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</si>
  <si>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</si>
  <si>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</si>
  <si>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</si>
  <si>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</si>
  <si>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</si>
  <si>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</si>
  <si>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</si>
  <si>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</si>
  <si>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</si>
  <si>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</si>
  <si>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</si>
  <si>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</si>
  <si>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</si>
  <si>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</si>
  <si>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</si>
  <si>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</si>
  <si>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</si>
  <si>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</si>
  <si>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</si>
  <si>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</si>
  <si>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</si>
  <si>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</si>
  <si>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</si>
  <si>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</si>
  <si>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</si>
  <si>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</si>
  <si>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</si>
  <si>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</si>
  <si>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</si>
  <si>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</si>
  <si>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</si>
  <si>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</si>
  <si>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</si>
  <si>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</si>
  <si>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</si>
  <si>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</si>
  <si>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</si>
  <si>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</si>
  <si>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</si>
  <si>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</si>
  <si>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</si>
  <si>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</si>
  <si>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</si>
  <si>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</si>
  <si>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</si>
  <si>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</si>
  <si>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</si>
  <si>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</si>
  <si>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</si>
  <si>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</si>
  <si>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</si>
  <si>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</si>
  <si>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</si>
  <si>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</si>
  <si>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</si>
  <si>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</si>
  <si>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</si>
  <si>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</si>
  <si>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</si>
  <si>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</si>
  <si>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</si>
  <si>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</si>
  <si>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</si>
  <si>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</si>
  <si>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</si>
  <si>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</si>
  <si>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</si>
  <si>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</si>
  <si>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</si>
  <si>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</si>
  <si>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</si>
  <si>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</si>
  <si>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</si>
  <si>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</si>
  <si>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</si>
  <si>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</si>
  <si>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</si>
  <si>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</si>
  <si>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</si>
  <si>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</si>
  <si>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</si>
  <si>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</si>
  <si>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</si>
  <si>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</si>
  <si>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</si>
  <si>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</si>
  <si>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</si>
  <si>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</si>
  <si>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</si>
  <si>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</si>
  <si>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</si>
  <si>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</si>
  <si>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</si>
  <si>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</si>
  <si>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</si>
  <si>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</si>
  <si>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</si>
  <si>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</si>
  <si>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</si>
  <si>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</si>
  <si>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</si>
  <si>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</si>
  <si>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</si>
  <si>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</si>
  <si>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</si>
  <si>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</si>
  <si>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</si>
  <si>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</si>
  <si>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</si>
  <si>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</si>
  <si>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</si>
  <si>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</si>
  <si>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</si>
  <si>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</si>
  <si>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</si>
  <si>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</si>
  <si>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</si>
  <si>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</si>
  <si>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</si>
  <si>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</si>
  <si>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</si>
  <si>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</si>
  <si>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</si>
  <si>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</si>
  <si>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</si>
  <si>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</si>
  <si>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</si>
  <si>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</si>
  <si>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</si>
  <si>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</si>
  <si>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</si>
  <si>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</si>
  <si>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</si>
  <si>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</si>
  <si>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</si>
  <si>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</si>
  <si>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</si>
  <si>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</si>
  <si>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</si>
  <si>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</si>
  <si>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</si>
  <si>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</si>
  <si>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</si>
  <si>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</si>
  <si>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</si>
  <si>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</si>
  <si>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</si>
  <si>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</si>
  <si>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</si>
  <si>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</si>
  <si>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</si>
  <si>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</si>
  <si>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</si>
  <si>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</si>
  <si>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</si>
  <si>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</si>
  <si>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</si>
  <si>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</si>
  <si>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</si>
  <si>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</si>
  <si>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</si>
  <si>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</si>
  <si>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</si>
  <si>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</si>
  <si>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</si>
  <si>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</si>
  <si>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</si>
  <si>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</si>
  <si>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</si>
  <si>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</si>
  <si>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</si>
  <si>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</si>
  <si>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</si>
  <si>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</si>
  <si>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</si>
  <si>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</si>
  <si>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</si>
  <si>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</si>
  <si>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</si>
  <si>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</si>
  <si>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</si>
  <si>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</si>
  <si>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</si>
  <si>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</si>
  <si>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</si>
  <si>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</si>
  <si>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</si>
  <si>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</si>
  <si>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</si>
  <si>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</si>
  <si>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</si>
  <si>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</si>
  <si>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</si>
  <si>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</si>
  <si>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</si>
  <si>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</si>
  <si>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</si>
  <si>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</si>
  <si>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</si>
  <si>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</si>
  <si>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</si>
  <si>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</si>
  <si>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</si>
  <si>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</si>
  <si>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</si>
  <si>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</si>
  <si>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</si>
  <si>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</si>
  <si>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</si>
  <si>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</si>
  <si>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</si>
  <si>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</si>
  <si>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</si>
  <si>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</si>
  <si>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</si>
  <si>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</si>
  <si>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</si>
  <si>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</si>
  <si>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</si>
  <si>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</si>
  <si>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</si>
  <si>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</si>
  <si>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</si>
  <si>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</si>
  <si>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</si>
  <si>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</si>
  <si>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</si>
  <si>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</si>
  <si>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</si>
  <si>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</si>
  <si>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</si>
  <si>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</si>
  <si>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</si>
  <si>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</si>
  <si>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</si>
  <si>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</si>
  <si>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</si>
  <si>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</si>
  <si>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</si>
  <si>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</si>
  <si>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</si>
  <si>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</si>
  <si>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</si>
  <si>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</si>
  <si>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</si>
  <si>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</si>
  <si>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</si>
  <si>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</si>
  <si>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</si>
  <si>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</si>
  <si>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</si>
  <si>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</si>
  <si>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</si>
  <si>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</si>
  <si>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</si>
  <si>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</si>
  <si>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</si>
  <si>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</si>
  <si>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</si>
  <si>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</si>
  <si>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</si>
  <si>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</si>
  <si>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</si>
  <si>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</si>
  <si>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</si>
  <si>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</si>
  <si>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</si>
  <si>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</si>
  <si>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</si>
  <si>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</si>
  <si>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</si>
  <si>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</si>
  <si>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</si>
  <si>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</si>
  <si>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</si>
  <si>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</si>
  <si>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</si>
  <si>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</si>
  <si>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</si>
  <si>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</si>
  <si>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</si>
  <si>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</si>
  <si>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</si>
  <si>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</si>
  <si>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</si>
  <si>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</si>
  <si>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</si>
  <si>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</si>
  <si>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</si>
  <si>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</si>
  <si>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</si>
  <si>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</si>
  <si>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</si>
  <si>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</si>
  <si>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</si>
  <si>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</si>
  <si>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</si>
  <si>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</si>
  <si>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</si>
  <si>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</si>
  <si>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</si>
  <si>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</si>
  <si>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</si>
  <si>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</si>
  <si>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</si>
  <si>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</si>
  <si>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</si>
  <si>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</si>
  <si>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</si>
  <si>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</si>
  <si>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</si>
  <si>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</si>
  <si>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</si>
  <si>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</si>
  <si>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</si>
  <si>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</si>
  <si>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</si>
  <si>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</si>
  <si>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</si>
  <si>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</si>
  <si>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</si>
  <si>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</si>
  <si>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</si>
  <si>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</si>
  <si>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</si>
  <si>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</si>
  <si>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</si>
  <si>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</si>
  <si>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</si>
  <si>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</si>
  <si>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</si>
  <si>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</si>
  <si>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</si>
  <si>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</si>
  <si>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</si>
  <si>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</si>
  <si>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</si>
  <si>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</si>
  <si>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</si>
  <si>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</si>
  <si>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</si>
  <si>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</si>
  <si>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</si>
  <si>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</si>
  <si>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</si>
  <si>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</si>
  <si>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</si>
  <si>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</si>
  <si>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</si>
  <si>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</si>
  <si>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</si>
  <si>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</si>
  <si>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</si>
  <si>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</si>
  <si>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</si>
  <si>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</si>
  <si>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</si>
  <si>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</si>
  <si>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</si>
  <si>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</si>
  <si>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</si>
  <si>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</si>
  <si>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</si>
  <si>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</si>
  <si>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</si>
  <si>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</si>
  <si>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</si>
  <si>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</si>
  <si>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</si>
  <si>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</si>
  <si>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</si>
  <si>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</si>
  <si>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</si>
  <si>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</si>
  <si>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</si>
  <si>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</si>
  <si>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</si>
  <si>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</si>
  <si>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</si>
  <si>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</si>
  <si>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</si>
  <si>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</si>
  <si>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</si>
  <si>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</si>
  <si>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</si>
  <si>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</si>
  <si>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</si>
  <si>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</si>
  <si>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</si>
  <si>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</si>
  <si>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</si>
  <si>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</si>
  <si>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</si>
  <si>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</si>
  <si>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</si>
  <si>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</si>
  <si>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</si>
  <si>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</si>
  <si>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</si>
  <si>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</si>
  <si>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</si>
  <si>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</si>
  <si>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</si>
  <si>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</si>
  <si>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</si>
  <si>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</si>
  <si>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</si>
  <si>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</si>
  <si>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</si>
  <si>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</si>
  <si>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</si>
  <si>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</si>
  <si>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</si>
  <si>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</si>
  <si>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</si>
  <si>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</si>
  <si>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</si>
  <si>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</si>
  <si>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</si>
  <si>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</si>
  <si>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</si>
  <si>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</si>
  <si>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</si>
  <si>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</si>
  <si>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</si>
  <si>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</si>
  <si>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</si>
  <si>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</si>
  <si>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</si>
  <si>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</si>
  <si>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</si>
  <si>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</si>
  <si>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</si>
  <si>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</si>
  <si>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</si>
  <si>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</si>
  <si>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</si>
  <si>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</si>
  <si>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</si>
  <si>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</si>
  <si>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</si>
  <si>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</si>
  <si>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</si>
  <si>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</si>
  <si>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</si>
  <si>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</si>
  <si>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</si>
  <si>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</si>
  <si>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</si>
  <si>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</si>
  <si>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</si>
  <si>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</si>
  <si>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</si>
  <si>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</si>
  <si>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</si>
  <si>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</si>
  <si>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</si>
  <si>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</si>
  <si>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</si>
  <si>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</si>
  <si>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</si>
  <si>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</si>
  <si>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</si>
  <si>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</si>
  <si>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</si>
  <si>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</si>
  <si>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</si>
  <si>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</si>
  <si>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</si>
  <si>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</si>
  <si>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</si>
  <si>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</si>
  <si>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</si>
  <si>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</si>
  <si>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</si>
  <si>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</si>
  <si>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</si>
  <si>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</si>
  <si>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</si>
  <si>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</si>
  <si>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</si>
  <si>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</si>
  <si>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</si>
  <si>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</si>
  <si>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</si>
  <si>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</si>
  <si>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</si>
  <si>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</si>
  <si>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</si>
  <si>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</si>
  <si>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</si>
  <si>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</si>
  <si>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</si>
  <si>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</si>
  <si>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</si>
  <si>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</si>
  <si>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</si>
  <si>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</si>
  <si>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</si>
  <si>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</si>
  <si>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</si>
  <si>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</si>
  <si>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</si>
  <si>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</si>
  <si>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</si>
  <si>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</si>
  <si>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</si>
  <si>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</si>
  <si>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</si>
  <si>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</si>
  <si>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</si>
  <si>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</si>
  <si>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</si>
  <si>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</si>
  <si>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</si>
  <si>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</si>
  <si>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</si>
  <si>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</si>
  <si>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</si>
  <si>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</si>
  <si>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</si>
  <si>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</si>
  <si>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</si>
  <si>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</si>
  <si>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</si>
  <si>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</si>
  <si>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</si>
  <si>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</si>
  <si>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</si>
  <si>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</si>
  <si>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</si>
  <si>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</si>
  <si>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</si>
  <si>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</si>
  <si>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</si>
  <si>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</si>
  <si>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</si>
  <si>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</si>
  <si>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</si>
  <si>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</si>
  <si>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</si>
  <si>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</si>
  <si>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</si>
  <si>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</si>
  <si>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</si>
  <si>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</si>
  <si>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</si>
  <si>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</si>
  <si>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</si>
  <si>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</si>
  <si>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</si>
  <si>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</si>
  <si>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</si>
  <si>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</si>
  <si>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</si>
  <si>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</si>
  <si>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</si>
  <si>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</si>
  <si>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</si>
  <si>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</si>
  <si>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</si>
  <si>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</si>
  <si>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</si>
  <si>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</si>
  <si>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</si>
  <si>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</si>
  <si>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</si>
  <si>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</si>
  <si>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</si>
  <si>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</si>
  <si>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</si>
  <si>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</si>
  <si>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</si>
  <si>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</si>
  <si>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</si>
  <si>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</si>
  <si>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</si>
  <si>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</si>
  <si>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</si>
  <si>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</si>
  <si>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</si>
  <si>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</si>
  <si>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</si>
  <si>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</si>
  <si>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</si>
  <si>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</si>
  <si>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</si>
  <si>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</si>
  <si>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</si>
  <si>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</si>
  <si>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</si>
  <si>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</si>
  <si>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</si>
  <si>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</si>
  <si>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</si>
  <si>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</si>
  <si>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</si>
  <si>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</si>
  <si>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</si>
  <si>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</si>
  <si>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</si>
  <si>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</si>
  <si>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</si>
  <si>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</si>
  <si>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</si>
  <si>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</si>
  <si>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</si>
  <si>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</si>
  <si>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</si>
  <si>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</si>
  <si>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</si>
  <si>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</si>
  <si>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</si>
  <si>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</si>
  <si>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</si>
  <si>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</si>
  <si>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</si>
  <si>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</si>
  <si>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</si>
  <si>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</si>
  <si>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</si>
  <si>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</si>
  <si>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</si>
  <si>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</si>
  <si>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</si>
  <si>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</si>
  <si>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</si>
  <si>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</si>
  <si>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</si>
  <si>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</si>
  <si>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</si>
  <si>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</si>
  <si>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</si>
  <si>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</si>
  <si>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</si>
  <si>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</si>
  <si>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</si>
  <si>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</si>
  <si>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</si>
  <si>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</si>
  <si>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</si>
  <si>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</si>
  <si>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</si>
  <si>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</si>
  <si>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</si>
  <si>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</si>
  <si>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</si>
  <si>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</si>
  <si>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</si>
  <si>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</si>
  <si>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</si>
  <si>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</si>
  <si>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</si>
  <si>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</si>
  <si>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</si>
  <si>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</si>
  <si>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</si>
  <si>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</si>
  <si>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</si>
  <si>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</si>
  <si>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</si>
  <si>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</si>
  <si>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</si>
  <si>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</si>
  <si>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</si>
  <si>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</si>
  <si>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</si>
  <si>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</si>
  <si>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</si>
  <si>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</si>
  <si>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</si>
  <si>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</si>
  <si>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</si>
  <si>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</si>
  <si>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</si>
  <si>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</si>
  <si>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</si>
  <si>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</si>
  <si>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</si>
  <si>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</si>
  <si>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</si>
  <si>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</si>
  <si>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</si>
  <si>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</si>
  <si>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</si>
  <si>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</si>
  <si>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</si>
  <si>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</si>
  <si>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</si>
  <si>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</si>
  <si>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</si>
  <si>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</si>
  <si>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</si>
  <si>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</si>
  <si>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</si>
  <si>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</si>
  <si>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</si>
  <si>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</si>
  <si>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</si>
  <si>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</si>
  <si>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</si>
  <si>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</si>
  <si>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</si>
  <si>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</si>
  <si>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</si>
  <si>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</si>
  <si>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</si>
  <si>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</si>
  <si>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</si>
  <si>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</si>
  <si>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</si>
  <si>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</si>
  <si>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</si>
  <si>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</si>
  <si>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</si>
  <si>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</si>
  <si>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</si>
  <si>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</si>
  <si>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</si>
  <si>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</si>
  <si>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</si>
  <si>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</si>
  <si>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</si>
  <si>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</si>
  <si>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</si>
  <si>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</si>
  <si>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</si>
  <si>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</si>
  <si>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</si>
  <si>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</si>
  <si>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</si>
  <si>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</si>
  <si>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</si>
  <si>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</si>
  <si>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</si>
  <si>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</si>
  <si>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</si>
  <si>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</si>
  <si>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</si>
  <si>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</si>
  <si>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</si>
  <si>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</si>
  <si>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</si>
  <si>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</si>
  <si>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</si>
  <si>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</si>
  <si>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</si>
  <si>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</si>
  <si>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</si>
  <si>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</si>
  <si>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</si>
  <si>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</si>
  <si>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</si>
  <si>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</si>
  <si>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</si>
  <si>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</si>
  <si>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</si>
  <si>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</si>
  <si>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</si>
  <si>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</si>
  <si>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</si>
  <si>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</si>
  <si>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</si>
  <si>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</si>
  <si>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</si>
  <si>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</si>
  <si>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</si>
  <si>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</si>
  <si>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</si>
  <si>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</si>
  <si>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</si>
  <si>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</si>
  <si>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</si>
  <si>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</si>
  <si>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</si>
  <si>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</si>
  <si>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</si>
  <si>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</si>
  <si>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</si>
  <si>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</si>
  <si>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</si>
  <si>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</si>
  <si>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</si>
  <si>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</si>
  <si>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</si>
  <si>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</si>
  <si>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</si>
  <si>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</si>
  <si>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</si>
  <si>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</si>
  <si>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</si>
  <si>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</si>
  <si>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</si>
  <si>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</si>
  <si>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</si>
  <si>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</si>
  <si>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</si>
  <si>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</si>
  <si>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</si>
  <si>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</si>
  <si>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</si>
  <si>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</si>
  <si>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</si>
  <si>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</si>
  <si>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</si>
  <si>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</si>
  <si>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</si>
  <si>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</si>
  <si>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</si>
  <si>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</si>
  <si>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</si>
  <si>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</si>
  <si>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</si>
  <si>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</si>
  <si>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</si>
  <si>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</si>
  <si>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</si>
  <si>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</si>
  <si>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</si>
  <si>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</si>
  <si>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</si>
  <si>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</si>
  <si>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</si>
  <si>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</si>
  <si>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</si>
  <si>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</si>
  <si>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</si>
  <si>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</si>
  <si>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</si>
  <si>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</si>
  <si>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</si>
  <si>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</si>
  <si>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</si>
  <si>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</si>
  <si>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</si>
  <si>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</si>
  <si>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</si>
  <si>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</si>
  <si>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</si>
  <si>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</si>
  <si>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</si>
  <si>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</si>
  <si>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</si>
  <si>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</si>
  <si>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</si>
  <si>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</si>
  <si>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</si>
  <si>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</si>
  <si>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</si>
  <si>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</si>
  <si>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</si>
  <si>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</si>
  <si>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</si>
  <si>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</si>
  <si>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</si>
  <si>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</si>
  <si>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</si>
  <si>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</si>
  <si>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</si>
  <si>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</si>
  <si>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</si>
  <si>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</si>
  <si>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</si>
  <si>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</si>
  <si>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</si>
  <si>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</si>
  <si>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</si>
  <si>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</si>
  <si>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</si>
  <si>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</si>
  <si>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</si>
  <si>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</si>
  <si>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</si>
  <si>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</si>
  <si>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</si>
  <si>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</si>
  <si>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</si>
  <si>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</si>
  <si>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</si>
  <si>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</si>
  <si>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</si>
  <si>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</si>
  <si>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</si>
  <si>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</si>
  <si>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</si>
  <si>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</si>
  <si>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</si>
  <si>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</si>
  <si>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</si>
  <si>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</si>
  <si>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</si>
  <si>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</si>
  <si>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</si>
  <si>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</si>
  <si>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</si>
  <si>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</si>
  <si>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</si>
  <si>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</si>
  <si>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</si>
  <si>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</si>
  <si>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</si>
  <si>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</si>
  <si>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</si>
  <si>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</si>
  <si>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</si>
  <si>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</si>
  <si>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</si>
  <si>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</si>
  <si>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</si>
  <si>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</si>
  <si>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</si>
  <si>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</si>
  <si>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</si>
  <si>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</si>
  <si>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</si>
  <si>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</si>
  <si>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</si>
  <si>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</si>
  <si>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</si>
  <si>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</si>
  <si>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</si>
  <si>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</si>
  <si>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</si>
  <si>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</si>
  <si>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</si>
  <si>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</si>
  <si>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</si>
  <si>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</si>
  <si>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</si>
  <si>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</si>
  <si>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</si>
  <si>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</si>
  <si>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</si>
  <si>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</si>
  <si>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</si>
  <si>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</si>
  <si>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</si>
  <si>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</si>
  <si>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</si>
  <si>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</si>
  <si>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</si>
  <si>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</si>
  <si>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</si>
  <si>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</si>
  <si>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</si>
  <si>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</si>
  <si>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</si>
  <si>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</si>
  <si>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</si>
  <si>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</si>
  <si>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</si>
  <si>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</si>
  <si>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</si>
  <si>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</si>
  <si>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</si>
  <si>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</si>
  <si>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</si>
  <si>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</si>
  <si>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</si>
  <si>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</si>
  <si>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</si>
  <si>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</si>
  <si>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</si>
  <si>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</si>
  <si>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</si>
  <si>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</si>
  <si>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</si>
  <si>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</si>
  <si>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</si>
  <si>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</si>
  <si>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</si>
  <si>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</si>
  <si>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</si>
  <si>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</si>
  <si>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</si>
  <si>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</si>
  <si>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</si>
  <si>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</si>
  <si>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</si>
  <si>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</si>
  <si>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</si>
  <si>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</si>
  <si>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</si>
  <si>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</si>
  <si>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</si>
  <si>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</si>
  <si>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</si>
  <si>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</si>
  <si>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</si>
  <si>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</si>
  <si>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</si>
  <si>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</si>
  <si>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</si>
  <si>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</si>
  <si>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</si>
  <si>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</si>
  <si>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</si>
  <si>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</si>
  <si>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</si>
  <si>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</si>
  <si>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</si>
  <si>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</si>
  <si>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</si>
  <si>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</si>
  <si>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</si>
  <si>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</si>
  <si>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</si>
  <si>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</si>
  <si>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</si>
  <si>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</si>
  <si>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</si>
  <si>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</si>
  <si>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</si>
  <si>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</si>
  <si>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</si>
  <si>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</si>
  <si>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</si>
  <si>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</si>
  <si>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</si>
  <si>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</si>
  <si>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</si>
  <si>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</si>
  <si>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</si>
  <si>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</si>
  <si>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</si>
  <si>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</si>
  <si>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</si>
  <si>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</si>
  <si>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</si>
  <si>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</si>
  <si>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</si>
  <si>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</si>
  <si>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</si>
  <si>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</si>
  <si>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</si>
  <si>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</si>
  <si>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</si>
  <si>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</si>
  <si>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</si>
  <si>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</si>
  <si>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</si>
  <si>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</si>
  <si>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</si>
  <si>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</si>
  <si>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</si>
  <si>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</si>
  <si>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</si>
  <si>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</si>
  <si>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</si>
  <si>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</si>
  <si>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</si>
  <si>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</si>
  <si>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</si>
  <si>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</si>
  <si>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</si>
  <si>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</si>
  <si>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</si>
  <si>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</si>
  <si>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</si>
  <si>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</si>
  <si>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</si>
  <si>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</si>
  <si>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</si>
  <si>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</si>
  <si>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</si>
  <si>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</si>
  <si>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</si>
  <si>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</si>
  <si>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</si>
  <si>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</si>
  <si>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</si>
  <si>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</si>
  <si>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</si>
  <si>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</si>
  <si>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</si>
  <si>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</si>
  <si>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</si>
  <si>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</si>
  <si>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</si>
  <si>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</si>
  <si>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</si>
  <si>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</si>
  <si>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</si>
  <si>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</si>
  <si>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</si>
  <si>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</si>
  <si>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</si>
  <si>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</si>
  <si>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</si>
  <si>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</si>
  <si>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</si>
  <si>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</si>
  <si>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</si>
  <si>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</si>
  <si>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</si>
  <si>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</si>
  <si>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</si>
  <si>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</si>
  <si>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</si>
  <si>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</si>
  <si>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</si>
  <si>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</si>
  <si>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</si>
  <si>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</si>
  <si>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</si>
  <si>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</si>
  <si>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</si>
  <si>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</si>
  <si>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</si>
  <si>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</si>
  <si>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</si>
  <si>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</si>
  <si>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</si>
  <si>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</si>
  <si>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</si>
  <si>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</si>
  <si>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</si>
  <si>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</si>
  <si>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</si>
  <si>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</si>
  <si>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</si>
  <si>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</si>
  <si>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</si>
  <si>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</si>
  <si>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</si>
  <si>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</si>
  <si>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</si>
  <si>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</si>
  <si>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</si>
  <si>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</si>
  <si>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</si>
  <si>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</si>
  <si>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</si>
  <si>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</si>
  <si>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</si>
  <si>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</si>
  <si>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</si>
  <si>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</si>
  <si>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</si>
  <si>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</si>
  <si>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</si>
  <si>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</si>
  <si>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</si>
  <si>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</si>
  <si>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</si>
  <si>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</si>
  <si>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</si>
  <si>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</si>
  <si>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</si>
  <si>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</si>
  <si>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</si>
  <si>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</si>
  <si>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</si>
  <si>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</si>
  <si>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</si>
  <si>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</si>
  <si>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</si>
  <si>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</si>
  <si>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</si>
  <si>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</si>
  <si>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</si>
  <si>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</si>
  <si>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</si>
  <si>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</si>
  <si>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</si>
  <si>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</si>
  <si>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</si>
  <si>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</si>
  <si>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</si>
  <si>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</si>
  <si>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</si>
  <si>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</si>
  <si>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</si>
  <si>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</si>
  <si>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</si>
  <si>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</si>
  <si>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</si>
  <si>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</si>
  <si>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</si>
  <si>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</si>
  <si>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</si>
  <si>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</si>
  <si>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</si>
  <si>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</si>
  <si>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</si>
  <si>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</si>
  <si>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</si>
  <si>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</si>
  <si>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</si>
  <si>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</si>
  <si>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</si>
  <si>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</si>
  <si>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</si>
  <si>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</si>
  <si>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</si>
  <si>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</si>
  <si>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</si>
  <si>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</si>
  <si>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</si>
  <si>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</si>
  <si>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</si>
  <si>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</si>
  <si>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</si>
  <si>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</si>
  <si>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</si>
  <si>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</si>
  <si>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</si>
  <si>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</si>
  <si>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</si>
  <si>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</si>
  <si>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</si>
  <si>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</si>
  <si>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</si>
  <si>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</si>
  <si>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</si>
  <si>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</si>
  <si>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</si>
  <si>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</si>
  <si>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</si>
  <si>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</si>
  <si>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</si>
  <si>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</si>
  <si>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</si>
  <si>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</si>
  <si>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</si>
  <si>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</si>
  <si>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</si>
  <si>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</si>
  <si>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</si>
  <si>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</si>
  <si>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</si>
  <si>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</si>
  <si>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</si>
  <si>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</si>
  <si>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</si>
  <si>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</si>
  <si>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</si>
  <si>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</si>
  <si>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</si>
  <si>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</si>
  <si>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</si>
  <si>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</si>
  <si>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</si>
  <si>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</si>
  <si>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</si>
  <si>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</si>
  <si>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</si>
  <si>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</si>
  <si>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</si>
  <si>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</si>
  <si>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</si>
  <si>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</si>
  <si>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</si>
  <si>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</si>
  <si>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</si>
  <si>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</si>
  <si>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</si>
  <si>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</si>
  <si>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</si>
  <si>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</si>
  <si>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</si>
  <si>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</si>
  <si>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</si>
  <si>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</si>
  <si>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</si>
  <si>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</si>
  <si>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</si>
  <si>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</si>
  <si>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</si>
  <si>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</si>
  <si>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</si>
  <si>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</si>
  <si>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</si>
  <si>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</si>
  <si>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</si>
  <si>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</si>
  <si>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</si>
  <si>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</si>
  <si>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</si>
  <si>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</si>
  <si>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</si>
  <si>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</si>
  <si>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</si>
  <si>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</si>
  <si>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</si>
  <si>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</si>
  <si>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</si>
  <si>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</si>
  <si>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</si>
  <si>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</si>
  <si>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</si>
  <si>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</si>
  <si>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</si>
  <si>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</si>
  <si>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</si>
  <si>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</si>
  <si>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</si>
  <si>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</si>
  <si>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</si>
  <si>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</si>
  <si>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</si>
  <si>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</si>
  <si>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</si>
  <si>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</si>
  <si>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</si>
  <si>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</si>
  <si>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</si>
  <si>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</si>
  <si>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</si>
  <si>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</si>
  <si>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</si>
  <si>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</si>
  <si>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</si>
  <si>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</si>
  <si>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</si>
  <si>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</si>
  <si>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</si>
  <si>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</si>
  <si>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</si>
  <si>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</si>
  <si>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</si>
  <si>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</si>
  <si>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</si>
  <si>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</si>
  <si>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</si>
  <si>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</si>
  <si>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</si>
  <si>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</si>
  <si>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</si>
  <si>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</si>
  <si>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</si>
  <si>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</si>
  <si>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</si>
  <si>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</si>
  <si>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</si>
  <si>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</si>
  <si>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</si>
  <si>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</si>
  <si>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</si>
  <si>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</si>
  <si>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</si>
  <si>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</si>
  <si>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</si>
  <si>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</si>
  <si>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</si>
  <si>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</si>
  <si>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</si>
  <si>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</si>
  <si>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</si>
  <si>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</si>
  <si>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</si>
  <si>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</si>
  <si>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</si>
  <si>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</si>
  <si>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</si>
  <si>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</si>
  <si>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</si>
  <si>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</si>
  <si>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</si>
  <si>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</si>
  <si>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</si>
  <si>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</si>
  <si>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</si>
  <si>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</si>
  <si>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</si>
  <si>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</si>
  <si>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</si>
  <si>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</si>
  <si>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</si>
  <si>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</si>
  <si>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</si>
  <si>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</si>
  <si>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</si>
  <si>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</si>
  <si>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</si>
  <si>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</si>
  <si>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</si>
  <si>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</si>
  <si>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</si>
  <si>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</si>
  <si>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</si>
  <si>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</si>
  <si>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</si>
  <si>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</si>
  <si>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</si>
  <si>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</si>
  <si>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</si>
  <si>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</si>
  <si>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</si>
  <si>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</si>
  <si>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</si>
  <si>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</si>
  <si>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</si>
  <si>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</si>
  <si>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</si>
  <si>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</si>
  <si>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</si>
  <si>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</si>
  <si>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</si>
  <si>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</si>
  <si>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</si>
  <si>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</si>
  <si>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</si>
  <si>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</si>
  <si>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</si>
  <si>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</si>
  <si>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</si>
  <si>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</si>
  <si>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</si>
  <si>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</si>
  <si>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</si>
  <si>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</si>
  <si>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</si>
  <si>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</si>
  <si>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</si>
  <si>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</si>
  <si>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</si>
  <si>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</si>
  <si>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</si>
  <si>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</si>
  <si>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</si>
  <si>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</si>
  <si>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</si>
  <si>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</si>
  <si>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</si>
  <si>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</si>
  <si>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</si>
  <si>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</si>
  <si>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</si>
  <si>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</si>
  <si>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</si>
  <si>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</si>
  <si>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</si>
  <si>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</si>
  <si>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</si>
  <si>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</si>
  <si>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</si>
  <si>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</si>
  <si>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</si>
  <si>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</si>
  <si>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</si>
  <si>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</si>
  <si>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</si>
  <si>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</si>
  <si>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</si>
  <si>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</si>
  <si>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</si>
  <si>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</si>
  <si>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</si>
  <si>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</si>
  <si>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</si>
  <si>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</si>
  <si>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</si>
  <si>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</si>
  <si>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</si>
  <si>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</si>
  <si>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</si>
  <si>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</si>
  <si>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</si>
  <si>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</si>
  <si>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</si>
  <si>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</si>
  <si>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</si>
  <si>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</si>
  <si>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</si>
  <si>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</si>
  <si>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</si>
  <si>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</si>
  <si>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</si>
  <si>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</si>
  <si>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</si>
  <si>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</si>
  <si>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</si>
  <si>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</si>
  <si>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</si>
  <si>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</si>
  <si>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</si>
  <si>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</si>
  <si>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</si>
  <si>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</si>
  <si>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</si>
  <si>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</si>
  <si>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</si>
  <si>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</si>
  <si>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</si>
  <si>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</si>
  <si>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</si>
  <si>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</si>
  <si>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</si>
  <si>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</si>
  <si>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</si>
  <si>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</si>
  <si>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</si>
  <si>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</si>
  <si>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</si>
  <si>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</si>
  <si>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</si>
  <si>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</si>
  <si>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</si>
  <si>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</si>
  <si>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</si>
  <si>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</si>
  <si>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</si>
  <si>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</si>
  <si>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</si>
  <si>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</si>
  <si>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</si>
  <si>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</si>
  <si>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</si>
  <si>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</si>
  <si>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</si>
  <si>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</si>
  <si>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</si>
  <si>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</si>
  <si>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</si>
  <si>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</si>
  <si>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</si>
  <si>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</si>
  <si>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</si>
  <si>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</si>
  <si>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</si>
  <si>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</si>
  <si>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</si>
  <si>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</si>
  <si>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</si>
  <si>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</si>
  <si>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</si>
  <si>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</si>
  <si>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</si>
  <si>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</si>
  <si>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</si>
  <si>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</si>
  <si>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</si>
  <si>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</si>
  <si>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</si>
  <si>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</si>
  <si>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</si>
  <si>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</si>
  <si>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</si>
  <si>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</si>
  <si>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</si>
  <si>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</si>
  <si>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</si>
  <si>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</si>
  <si>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</si>
  <si>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</si>
  <si>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</si>
  <si>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</si>
  <si>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</si>
  <si>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</si>
  <si>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</si>
  <si>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</si>
  <si>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</si>
  <si>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</si>
  <si>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</si>
  <si>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</si>
  <si>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</si>
  <si>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</si>
  <si>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</si>
  <si>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</si>
  <si>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</si>
  <si>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</si>
  <si>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</si>
  <si>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</si>
  <si>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</si>
  <si>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</si>
  <si>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</si>
  <si>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</si>
  <si>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</si>
  <si>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</si>
  <si>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</si>
  <si>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</si>
  <si>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</si>
  <si>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</si>
  <si>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</si>
  <si>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</si>
  <si>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</si>
  <si>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</si>
  <si>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</si>
  <si>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</si>
  <si>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</si>
  <si>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</si>
  <si>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</si>
  <si>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</si>
  <si>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</si>
  <si>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</si>
  <si>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</si>
  <si>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</si>
  <si>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</si>
  <si>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</si>
  <si>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</si>
  <si>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</si>
  <si>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</si>
  <si>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</si>
  <si>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</si>
  <si>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</si>
  <si>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</si>
  <si>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</si>
  <si>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</si>
  <si>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</si>
  <si>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</si>
  <si>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</si>
  <si>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</si>
  <si>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</si>
  <si>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</si>
  <si>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</si>
  <si>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</si>
  <si>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</si>
  <si>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</si>
  <si>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</si>
  <si>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</si>
  <si>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</si>
  <si>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</si>
  <si>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</si>
  <si>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</si>
  <si>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</si>
  <si>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</si>
  <si>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</si>
  <si>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</si>
  <si>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</si>
  <si>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</si>
  <si>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</si>
  <si>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</si>
  <si>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</si>
  <si>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</si>
  <si>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</si>
  <si>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</si>
  <si>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</si>
  <si>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</si>
  <si>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</si>
  <si>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</si>
  <si>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</si>
  <si>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</si>
  <si>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</si>
  <si>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</si>
  <si>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</si>
  <si>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</si>
  <si>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</si>
  <si>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</si>
  <si>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</si>
  <si>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</si>
  <si>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</si>
  <si>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</si>
  <si>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</si>
  <si>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</si>
  <si>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</si>
  <si>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</si>
  <si>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</si>
  <si>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</si>
  <si>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</si>
  <si>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</si>
  <si>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</si>
  <si>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</si>
  <si>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</si>
  <si>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</si>
  <si>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</si>
  <si>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</si>
  <si>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</si>
  <si>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</si>
  <si>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</si>
  <si>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</si>
  <si>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</si>
  <si>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</si>
  <si>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</si>
  <si>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</si>
  <si>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</si>
  <si>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</si>
  <si>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</si>
  <si>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</si>
  <si>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</si>
  <si>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</si>
  <si>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</si>
  <si>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</si>
  <si>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</si>
  <si>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</si>
  <si>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</si>
  <si>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</si>
  <si>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</si>
  <si>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</si>
  <si>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</si>
  <si>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</si>
  <si>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</si>
  <si>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</si>
  <si>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</si>
  <si>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</si>
  <si>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</si>
  <si>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</si>
  <si>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</si>
  <si>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</si>
  <si>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</si>
  <si>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</si>
  <si>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</si>
  <si>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</si>
  <si>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</si>
  <si>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</si>
  <si>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</si>
  <si>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</si>
  <si>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</si>
  <si>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</si>
  <si>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</si>
  <si>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</si>
  <si>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</si>
  <si>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</si>
  <si>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</si>
  <si>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</si>
  <si>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</si>
  <si>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</si>
  <si>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</si>
  <si>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</si>
  <si>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</si>
  <si>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</si>
  <si>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</si>
  <si>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</si>
  <si>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</si>
  <si>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</si>
  <si>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</si>
  <si>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</si>
  <si>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</si>
  <si>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</si>
  <si>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</si>
  <si>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</si>
  <si>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</si>
  <si>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</si>
  <si>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</si>
  <si>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</si>
  <si>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</si>
  <si>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</si>
  <si>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</si>
  <si>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</si>
  <si>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</si>
  <si>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</si>
  <si>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</si>
  <si>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</si>
  <si>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</si>
  <si>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</si>
  <si>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</si>
  <si>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</si>
  <si>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</si>
  <si>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</si>
  <si>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</si>
  <si>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</si>
  <si>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</si>
  <si>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</si>
  <si>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</si>
  <si>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</si>
  <si>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</si>
  <si>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</si>
  <si>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</si>
  <si>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</si>
  <si>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</si>
  <si>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</si>
  <si>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</si>
  <si>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</si>
  <si>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</si>
  <si>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</si>
  <si>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</si>
  <si>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</si>
  <si>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</si>
  <si>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</si>
  <si>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</si>
  <si>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</si>
  <si>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</si>
  <si>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</si>
  <si>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</si>
  <si>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</si>
  <si>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</si>
  <si>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</si>
  <si>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</si>
  <si>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</si>
  <si>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</si>
  <si>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</si>
  <si>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</si>
  <si>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</si>
  <si>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</si>
  <si>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</si>
  <si>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</si>
  <si>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</si>
  <si>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</si>
  <si>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</si>
  <si>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</si>
  <si>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</si>
  <si>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</si>
  <si>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</si>
  <si>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</si>
  <si>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</si>
  <si>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</si>
  <si>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</si>
  <si>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</si>
  <si>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</si>
  <si>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</si>
  <si>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</si>
  <si>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</si>
  <si>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</si>
  <si>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</si>
  <si>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</si>
  <si>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</si>
  <si>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</si>
  <si>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</si>
  <si>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</si>
  <si>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</si>
  <si>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</si>
  <si>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</si>
  <si>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</si>
  <si>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</si>
  <si>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</si>
  <si>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</si>
  <si>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</si>
  <si>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</si>
  <si>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</si>
  <si>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</si>
  <si>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</si>
  <si>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</si>
  <si>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</si>
  <si>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</si>
  <si>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</si>
  <si>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</si>
  <si>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</si>
  <si>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</si>
  <si>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</si>
  <si>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</si>
  <si>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</si>
  <si>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</si>
  <si>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</si>
  <si>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</si>
  <si>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</si>
  <si>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</si>
  <si>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</si>
  <si>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</si>
  <si>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</si>
  <si>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</si>
  <si>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</si>
  <si>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</si>
  <si>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</si>
  <si>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</si>
  <si>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</si>
  <si>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</si>
  <si>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</si>
  <si>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</si>
  <si>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</si>
  <si>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</si>
  <si>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</si>
  <si>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</si>
  <si>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</si>
  <si>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</si>
  <si>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</si>
  <si>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</si>
  <si>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</si>
  <si>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</si>
  <si>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</si>
  <si>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</si>
  <si>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</si>
  <si>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</si>
  <si>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</si>
  <si>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</si>
  <si>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</si>
  <si>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</si>
  <si>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</si>
  <si>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</si>
  <si>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</si>
  <si>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</si>
  <si>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</si>
  <si>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</si>
  <si>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</si>
  <si>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</si>
  <si>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</si>
  <si>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</si>
  <si>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</si>
  <si>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</si>
  <si>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</si>
  <si>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</si>
  <si>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</si>
  <si>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</si>
  <si>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</si>
  <si>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</si>
  <si>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</si>
  <si>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</si>
  <si>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</si>
  <si>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</si>
  <si>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</si>
  <si>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</si>
  <si>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</si>
  <si>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</si>
  <si>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</si>
  <si>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</si>
  <si>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</si>
  <si>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</si>
  <si>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</si>
  <si>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</si>
  <si>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</si>
  <si>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</si>
  <si>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</si>
  <si>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</si>
  <si>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</si>
  <si>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</si>
  <si>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</si>
  <si>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</si>
  <si>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</si>
  <si>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</si>
  <si>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</si>
  <si>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</si>
  <si>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</si>
  <si>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</si>
  <si>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</si>
  <si>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</si>
  <si>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</si>
  <si>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</si>
  <si>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</si>
  <si>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</si>
  <si>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</si>
  <si>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</si>
  <si>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</si>
  <si>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</si>
  <si>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</si>
  <si>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</si>
  <si>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</si>
  <si>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</si>
  <si>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</si>
  <si>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</si>
  <si>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</si>
  <si>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</si>
  <si>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</si>
  <si>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</si>
  <si>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</si>
  <si>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</si>
  <si>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</si>
  <si>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</si>
  <si>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</si>
  <si>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</si>
  <si>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</si>
  <si>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</si>
  <si>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</si>
  <si>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</si>
  <si>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</si>
  <si>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</si>
  <si>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</si>
  <si>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</si>
  <si>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</si>
  <si>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</si>
  <si>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</si>
  <si>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</si>
  <si>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</si>
  <si>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</si>
  <si>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</si>
  <si>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</si>
  <si>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</si>
  <si>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</si>
  <si>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</si>
  <si>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</si>
  <si>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</si>
  <si>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</si>
  <si>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</si>
  <si>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</si>
  <si>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</si>
  <si>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</si>
  <si>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</si>
  <si>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</si>
  <si>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</si>
  <si>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</si>
  <si>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</si>
  <si>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</si>
  <si>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</si>
  <si>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</si>
  <si>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</si>
  <si>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</si>
  <si>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</si>
  <si>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</si>
  <si>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</si>
  <si>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</si>
  <si>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</si>
  <si>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</si>
  <si>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</si>
  <si>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</si>
  <si>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</si>
  <si>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</si>
  <si>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</si>
  <si>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</si>
  <si>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</si>
  <si>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</si>
  <si>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</si>
  <si>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</si>
  <si>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</si>
  <si>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</si>
  <si>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</si>
  <si>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</si>
  <si>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</si>
  <si>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</si>
  <si>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</si>
  <si>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</si>
  <si>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</si>
  <si>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</si>
  <si>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</si>
  <si>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</si>
  <si>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</si>
  <si>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</si>
  <si>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</si>
  <si>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</si>
  <si>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</si>
  <si>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</si>
  <si>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</si>
  <si>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</si>
  <si>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</si>
  <si>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</si>
  <si>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</si>
  <si>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</si>
  <si>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</si>
  <si>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</si>
  <si>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</si>
  <si>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</si>
  <si>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</si>
  <si>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</si>
  <si>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</si>
  <si>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</si>
  <si>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</si>
  <si>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</si>
  <si>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</si>
  <si>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</si>
  <si>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</si>
  <si>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</si>
  <si>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</si>
  <si>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</si>
  <si>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</si>
  <si>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</si>
  <si>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</si>
  <si>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</si>
  <si>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</si>
  <si>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</si>
  <si>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</si>
  <si>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</si>
  <si>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</si>
  <si>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</si>
  <si>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</si>
  <si>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</si>
  <si>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</si>
  <si>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</si>
  <si>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</si>
  <si>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</si>
  <si>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</si>
  <si>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</si>
  <si>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</si>
  <si>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</si>
  <si>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</si>
  <si>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</si>
  <si>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</si>
  <si>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</si>
  <si>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</si>
  <si>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</si>
  <si>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</si>
  <si>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</si>
  <si>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</si>
  <si>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</si>
  <si>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</si>
  <si>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</si>
  <si>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</si>
  <si>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</si>
  <si>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</si>
  <si>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</si>
  <si>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</si>
  <si>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</si>
  <si>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</si>
  <si>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</si>
  <si>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</si>
  <si>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</si>
  <si>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</si>
  <si>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</si>
  <si>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</si>
  <si>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</si>
  <si>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</si>
  <si>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</si>
  <si>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</si>
  <si>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</si>
  <si>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</si>
  <si>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</si>
  <si>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</si>
  <si>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</si>
  <si>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</si>
  <si>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</si>
  <si>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</si>
  <si>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</si>
  <si>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</si>
  <si>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</si>
  <si>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</si>
  <si>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</si>
  <si>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</si>
  <si>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</si>
  <si>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</si>
  <si>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</si>
  <si>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</si>
  <si>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</si>
  <si>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</si>
  <si>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</si>
  <si>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</si>
  <si>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</si>
  <si>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</si>
  <si>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</si>
  <si>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</si>
  <si>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</si>
  <si>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</si>
  <si>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</si>
  <si>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</si>
  <si>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</si>
  <si>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</si>
  <si>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</si>
  <si>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</si>
  <si>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</si>
  <si>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</si>
  <si>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</si>
  <si>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</si>
  <si>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</si>
  <si>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</si>
  <si>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</si>
  <si>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</si>
  <si>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</si>
  <si>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</si>
  <si>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</si>
  <si>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</si>
  <si>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</si>
  <si>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</si>
  <si>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</si>
  <si>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</si>
  <si>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</si>
  <si>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</si>
  <si>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</si>
  <si>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</si>
  <si>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</si>
  <si>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</si>
  <si>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</si>
  <si>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</si>
  <si>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</si>
  <si>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</si>
  <si>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</si>
  <si>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</si>
  <si>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</si>
  <si>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</si>
  <si>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</si>
  <si>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</si>
  <si>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</si>
  <si>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</si>
  <si>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</si>
  <si>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</si>
  <si>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</si>
  <si>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</si>
  <si>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</si>
  <si>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</si>
  <si>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</si>
  <si>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</si>
  <si>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</si>
  <si>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</si>
  <si>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</si>
  <si>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</si>
  <si>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</si>
  <si>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</si>
  <si>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</si>
  <si>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</si>
  <si>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</si>
  <si>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</si>
  <si>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</si>
  <si>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</si>
  <si>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</si>
  <si>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</si>
  <si>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</si>
  <si>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</si>
  <si>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</si>
  <si>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</si>
  <si>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</si>
  <si>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</si>
  <si>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</si>
  <si>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</si>
  <si>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</si>
  <si>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</si>
  <si>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</si>
  <si>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</si>
  <si>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</si>
  <si>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</si>
  <si>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</si>
  <si>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</si>
  <si>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</si>
  <si>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</si>
  <si>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</si>
  <si>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</si>
  <si>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</si>
  <si>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</si>
  <si>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</si>
  <si>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</si>
  <si>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</si>
  <si>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</si>
  <si>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</si>
  <si>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</si>
  <si>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</si>
  <si>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</si>
  <si>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</si>
  <si>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</si>
  <si>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</si>
  <si>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</si>
  <si>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</si>
  <si>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</si>
  <si>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</si>
  <si>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</si>
  <si>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</si>
  <si>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</si>
  <si>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</si>
  <si>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</si>
  <si>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</si>
  <si>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</si>
  <si>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</si>
  <si>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</si>
  <si>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</si>
  <si>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</si>
  <si>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</si>
  <si>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</si>
  <si>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</si>
  <si>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</si>
  <si>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</si>
  <si>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</si>
  <si>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</si>
  <si>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</si>
  <si>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</si>
  <si>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</si>
  <si>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</si>
  <si>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</si>
  <si>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</si>
  <si>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</si>
  <si>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</si>
  <si>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</si>
  <si>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</si>
  <si>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</si>
  <si>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</si>
  <si>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</si>
  <si>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</si>
  <si>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</si>
  <si>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</si>
  <si>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</si>
  <si>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</si>
  <si>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</si>
  <si>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</si>
  <si>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</si>
  <si>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</si>
  <si>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</si>
  <si>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</si>
  <si>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</si>
  <si>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</si>
  <si>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</si>
  <si>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</si>
  <si>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</si>
  <si>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</si>
  <si>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</si>
  <si>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</si>
  <si>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</si>
  <si>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</si>
  <si>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</si>
  <si>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</si>
  <si>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</si>
  <si>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</si>
  <si>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</si>
  <si>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</si>
  <si>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</si>
  <si>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</si>
  <si>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</si>
  <si>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</si>
  <si>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</si>
  <si>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</si>
  <si>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</si>
  <si>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</si>
  <si>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</si>
  <si>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</si>
  <si>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</si>
  <si>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</si>
  <si>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</si>
  <si>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</si>
  <si>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</si>
  <si>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</si>
  <si>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</si>
  <si>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</si>
  <si>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</si>
  <si>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</si>
  <si>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</si>
  <si>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</si>
  <si>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</si>
  <si>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</si>
  <si>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</si>
  <si>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</si>
  <si>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</si>
  <si>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</si>
  <si>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</si>
  <si>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</si>
  <si>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</si>
  <si>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</si>
  <si>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</si>
  <si>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</si>
  <si>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</si>
  <si>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</si>
  <si>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</si>
  <si>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</si>
  <si>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</si>
  <si>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</si>
  <si>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</si>
  <si>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</si>
  <si>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</si>
  <si>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</si>
  <si>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</si>
  <si>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</si>
  <si>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</si>
  <si>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</si>
  <si>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</si>
  <si>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</si>
  <si>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</si>
  <si>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</si>
  <si>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</si>
  <si>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</si>
  <si>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</si>
  <si>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</si>
  <si>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</si>
  <si>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</si>
  <si>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</si>
  <si>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</si>
  <si>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</si>
  <si>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</si>
  <si>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</si>
  <si>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</si>
  <si>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</si>
  <si>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</si>
  <si>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</si>
  <si>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</si>
  <si>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</si>
  <si>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</si>
  <si>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</si>
  <si>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</si>
  <si>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</si>
  <si>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</si>
  <si>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</si>
  <si>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</si>
  <si>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</si>
  <si>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</si>
  <si>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</si>
  <si>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</si>
  <si>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</si>
  <si>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</si>
  <si>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</si>
  <si>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</si>
  <si>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</si>
  <si>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</si>
  <si>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</si>
  <si>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</si>
  <si>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</si>
  <si>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</si>
  <si>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</si>
  <si>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</si>
  <si>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</si>
  <si>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</si>
  <si>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</si>
  <si>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</si>
  <si>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</si>
  <si>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</si>
  <si>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</si>
  <si>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</si>
  <si>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</si>
  <si>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</si>
  <si>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</si>
  <si>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</si>
  <si>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</si>
  <si>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</si>
  <si>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</si>
  <si>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</si>
  <si>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</si>
  <si>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</si>
  <si>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</si>
  <si>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</si>
  <si>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</si>
  <si>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</si>
  <si>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</si>
  <si>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</si>
  <si>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</si>
  <si>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</si>
  <si>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</si>
  <si>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</si>
  <si>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</si>
  <si>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</si>
  <si>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</si>
  <si>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</si>
  <si>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</si>
  <si>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</si>
  <si>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</si>
  <si>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</si>
  <si>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</si>
  <si>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</si>
  <si>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</si>
  <si>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</si>
  <si>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</si>
  <si>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</si>
  <si>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</si>
  <si>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</si>
  <si>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</si>
  <si>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</si>
  <si>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</si>
  <si>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</si>
  <si>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</si>
  <si>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</si>
  <si>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</si>
  <si>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</si>
  <si>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</si>
  <si>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</si>
  <si>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</si>
  <si>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</si>
  <si>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</si>
  <si>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</si>
  <si>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</si>
  <si>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</si>
  <si>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</si>
  <si>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</si>
  <si>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</si>
  <si>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</si>
  <si>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</si>
  <si>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</si>
  <si>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</si>
  <si>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</si>
  <si>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</si>
  <si>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</si>
  <si>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</si>
  <si>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</si>
  <si>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</si>
  <si>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</si>
  <si>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</si>
  <si>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</si>
  <si>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</si>
  <si>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</si>
  <si>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</si>
  <si>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</si>
  <si>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</si>
  <si>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</si>
  <si>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</si>
  <si>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</si>
  <si>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</si>
  <si>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</si>
  <si>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</si>
  <si>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</si>
  <si>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</si>
  <si>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</si>
  <si>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</si>
  <si>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</si>
  <si>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</si>
  <si>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</si>
  <si>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</si>
  <si>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</si>
  <si>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</si>
  <si>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</si>
  <si>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</si>
  <si>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</si>
  <si>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</si>
  <si>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</si>
  <si>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</si>
  <si>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</si>
  <si>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</si>
  <si>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</si>
  <si>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</si>
  <si>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</si>
  <si>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</si>
  <si>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</si>
  <si>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</si>
  <si>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</si>
  <si>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</si>
  <si>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</si>
  <si>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</si>
  <si>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</si>
  <si>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</si>
  <si>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</si>
  <si>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</si>
  <si>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</si>
  <si>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</si>
  <si>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</si>
  <si>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</si>
  <si>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</si>
  <si>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</si>
  <si>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</si>
  <si>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</si>
  <si>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</si>
  <si>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</si>
  <si>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</si>
  <si>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</si>
  <si>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</si>
  <si>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</si>
  <si>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</si>
  <si>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</si>
  <si>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</si>
  <si>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</si>
  <si>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</si>
  <si>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</si>
  <si>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</si>
  <si>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</si>
  <si>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</si>
  <si>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</si>
  <si>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</si>
  <si>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</si>
  <si>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</si>
  <si>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</si>
  <si>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</si>
  <si>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</si>
  <si>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</si>
  <si>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</si>
  <si>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</si>
  <si>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</si>
  <si>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</si>
  <si>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</si>
  <si>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</si>
  <si>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</si>
  <si>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</si>
  <si>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</si>
  <si>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</si>
  <si>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</si>
  <si>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</si>
  <si>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</si>
  <si>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</si>
  <si>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</si>
  <si>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</si>
  <si>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</si>
  <si>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</si>
  <si>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</si>
  <si>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</si>
  <si>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</si>
  <si>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</si>
  <si>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</si>
  <si>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</si>
  <si>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</si>
  <si>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</si>
  <si>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</si>
  <si>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</si>
  <si>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</si>
  <si>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</si>
  <si>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</si>
  <si>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</si>
  <si>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</si>
  <si>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</si>
  <si>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</si>
  <si>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</si>
  <si>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</si>
  <si>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</si>
  <si>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</si>
  <si>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</si>
  <si>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</si>
  <si>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</si>
  <si>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</si>
  <si>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</si>
  <si>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</si>
  <si>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</si>
  <si>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</si>
  <si>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</si>
  <si>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</si>
  <si>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</si>
  <si>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</si>
  <si>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</si>
  <si>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</si>
  <si>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</si>
  <si>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</si>
  <si>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</si>
  <si>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</si>
  <si>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</si>
  <si>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</si>
  <si>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</si>
  <si>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</si>
  <si>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</si>
  <si>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</si>
  <si>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</si>
  <si>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</si>
  <si>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</si>
  <si>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</si>
  <si>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</si>
  <si>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</si>
  <si>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</si>
  <si>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</si>
  <si>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</si>
  <si>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</si>
  <si>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</si>
  <si>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</si>
  <si>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</si>
  <si>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</si>
  <si>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</si>
  <si>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</si>
  <si>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</si>
  <si>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</si>
  <si>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</si>
  <si>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</si>
  <si>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</si>
  <si>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</si>
  <si>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</si>
  <si>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</si>
  <si>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</si>
  <si>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</si>
  <si>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</si>
  <si>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</si>
  <si>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</si>
  <si>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</si>
  <si>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</si>
  <si>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</si>
  <si>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</si>
  <si>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</si>
  <si>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</si>
  <si>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</si>
  <si>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</si>
  <si>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</si>
  <si>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</si>
  <si>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</si>
  <si>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</si>
  <si>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</si>
  <si>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</si>
  <si>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</si>
  <si>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</si>
  <si>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</si>
  <si>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</si>
  <si>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</si>
  <si>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</si>
  <si>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</si>
  <si>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</si>
  <si>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</si>
  <si>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</si>
  <si>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</si>
  <si>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</si>
  <si>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</si>
  <si>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</si>
  <si>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</si>
  <si>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</si>
  <si>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</si>
  <si>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</si>
  <si>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</si>
  <si>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</si>
  <si>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</si>
  <si>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</si>
  <si>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</si>
  <si>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</si>
  <si>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</si>
  <si>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</si>
  <si>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</si>
  <si>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</si>
  <si>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</si>
  <si>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</si>
  <si>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</si>
  <si>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</si>
  <si>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</si>
  <si>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</si>
  <si>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</si>
  <si>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</si>
  <si>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</si>
  <si>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</si>
  <si>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</si>
  <si>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</si>
  <si>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</si>
  <si>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</si>
  <si>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</si>
  <si>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</si>
  <si>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</si>
  <si>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</si>
  <si>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</si>
  <si>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</si>
  <si>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</si>
  <si>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</si>
  <si>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</si>
  <si>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</si>
  <si>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</si>
  <si>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</si>
  <si>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</si>
  <si>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</si>
  <si>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</si>
  <si>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</si>
  <si>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</si>
  <si>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</si>
  <si>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</si>
  <si>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</si>
  <si>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</si>
  <si>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</si>
  <si>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</si>
  <si>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</si>
  <si>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</si>
  <si>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</si>
  <si>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</si>
  <si>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</si>
  <si>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</si>
  <si>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</si>
  <si>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</si>
  <si>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</si>
  <si>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</si>
  <si>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</si>
  <si>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</si>
  <si>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</si>
  <si>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</si>
  <si>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</si>
  <si>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</si>
  <si>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</si>
  <si>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</si>
  <si>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</si>
  <si>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</si>
  <si>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</si>
  <si>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</si>
  <si>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</si>
  <si>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</si>
  <si>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</si>
  <si>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</si>
  <si>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</si>
  <si>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</si>
  <si>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</si>
  <si>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</si>
  <si>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</si>
  <si>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</si>
  <si>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</si>
  <si>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</si>
  <si>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</si>
  <si>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</si>
  <si>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</si>
  <si>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</si>
  <si>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</si>
  <si>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</si>
  <si>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</si>
  <si>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</si>
  <si>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</si>
  <si>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</si>
  <si>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</si>
  <si>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</si>
  <si>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</si>
  <si>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</si>
  <si>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</si>
  <si>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</si>
  <si>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</si>
  <si>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</si>
  <si>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</si>
  <si>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</si>
  <si>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</si>
  <si>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</si>
  <si>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</si>
  <si>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</si>
  <si>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</si>
  <si>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</si>
  <si>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</si>
  <si>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</si>
  <si>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</si>
  <si>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</si>
  <si>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</si>
  <si>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</si>
  <si>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</si>
  <si>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</si>
  <si>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</si>
  <si>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</si>
  <si>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</si>
  <si>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</si>
  <si>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</si>
  <si>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</si>
  <si>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</si>
  <si>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</si>
  <si>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</si>
  <si>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</si>
  <si>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</si>
  <si>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</si>
  <si>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</si>
  <si>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</si>
  <si>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</si>
  <si>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</si>
  <si>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</si>
  <si>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</si>
  <si>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</si>
  <si>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</si>
  <si>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</si>
  <si>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</si>
  <si>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</si>
  <si>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</si>
  <si>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</si>
  <si>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</si>
  <si>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</si>
  <si>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</si>
  <si>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</si>
  <si>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</si>
  <si>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</si>
  <si>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</si>
  <si>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</si>
  <si>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</si>
  <si>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</si>
  <si>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</si>
  <si>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</si>
  <si>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</si>
  <si>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</si>
  <si>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</si>
  <si>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</si>
  <si>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</si>
  <si>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</si>
  <si>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</si>
  <si>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</si>
  <si>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</si>
  <si>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</si>
  <si>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</si>
  <si>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</si>
  <si>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</si>
  <si>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</si>
  <si>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</si>
  <si>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</si>
  <si>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</si>
  <si>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</si>
  <si>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</si>
  <si>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</si>
  <si>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</si>
  <si>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</si>
  <si>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</si>
  <si>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</si>
  <si>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</si>
  <si>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</si>
  <si>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</si>
  <si>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</si>
  <si>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</si>
  <si>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</si>
  <si>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</si>
  <si>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</si>
  <si>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</si>
  <si>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</si>
  <si>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</si>
  <si>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</si>
  <si>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</si>
  <si>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</si>
  <si>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</si>
  <si>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</si>
  <si>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</si>
  <si>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</si>
  <si>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</si>
  <si>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</si>
  <si>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</si>
  <si>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</si>
  <si>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</si>
  <si>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</si>
  <si>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</si>
  <si>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</si>
  <si>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</si>
  <si>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</si>
  <si>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</si>
  <si>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</si>
  <si>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</si>
  <si>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</si>
  <si>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</si>
  <si>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</si>
  <si>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</si>
  <si>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</si>
  <si>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</si>
  <si>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</si>
  <si>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</si>
  <si>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</si>
  <si>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</si>
  <si>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</si>
  <si>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</si>
  <si>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</si>
  <si>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</si>
  <si>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</si>
  <si>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</si>
  <si>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</si>
  <si>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</si>
  <si>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</si>
  <si>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</si>
  <si>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</si>
  <si>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</si>
  <si>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</si>
  <si>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</si>
  <si>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</si>
  <si>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</si>
  <si>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</si>
  <si>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</si>
  <si>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</si>
  <si>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</si>
  <si>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</si>
  <si>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</si>
  <si>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</si>
  <si>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</si>
  <si>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</si>
  <si>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</si>
  <si>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</si>
  <si>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</si>
  <si>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</si>
  <si>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</si>
  <si>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</si>
  <si>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</si>
  <si>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</si>
  <si>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</si>
  <si>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</si>
  <si>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</si>
  <si>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</si>
  <si>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</si>
  <si>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</si>
  <si>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</si>
  <si>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</si>
  <si>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</si>
  <si>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</si>
  <si>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</si>
  <si>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</si>
  <si>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</si>
  <si>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</si>
  <si>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</si>
  <si>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</si>
  <si>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</si>
  <si>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</si>
  <si>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</si>
  <si>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</si>
  <si>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</si>
  <si>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</si>
  <si>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</si>
  <si>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</si>
  <si>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</si>
  <si>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</si>
  <si>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</si>
  <si>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</si>
  <si>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</si>
  <si>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</si>
  <si>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</si>
  <si>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</si>
  <si>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</si>
  <si>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</si>
  <si>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</si>
  <si>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</si>
  <si>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</si>
  <si>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</si>
  <si>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</si>
  <si>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</si>
  <si>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</si>
  <si>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</si>
  <si>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</si>
  <si>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</si>
  <si>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</si>
  <si>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</si>
  <si>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</si>
  <si>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</si>
  <si>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</si>
  <si>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</si>
  <si>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</si>
  <si>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</si>
  <si>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</si>
  <si>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</si>
  <si>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</si>
  <si>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</si>
  <si>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</si>
  <si>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</si>
  <si>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</si>
  <si>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</si>
  <si>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</si>
  <si>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</si>
  <si>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</si>
  <si>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</si>
  <si>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</si>
  <si>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</si>
  <si>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</si>
  <si>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</si>
  <si>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</si>
  <si>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</si>
  <si>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</si>
  <si>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</si>
  <si>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</si>
  <si>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</si>
  <si>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</si>
  <si>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</si>
  <si>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</si>
  <si>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</si>
  <si>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</si>
  <si>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</si>
  <si>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</si>
  <si>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</si>
  <si>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</si>
  <si>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</si>
  <si>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</si>
  <si>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</si>
  <si>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</si>
  <si>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</si>
  <si>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</si>
  <si>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</si>
  <si>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</si>
  <si>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</si>
  <si>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</si>
  <si>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</si>
  <si>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</si>
  <si>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</si>
  <si>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</si>
  <si>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</si>
  <si>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</si>
  <si>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</si>
  <si>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</si>
  <si>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</si>
  <si>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</si>
  <si>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</si>
  <si>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</si>
  <si>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</si>
  <si>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</si>
  <si>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</si>
  <si>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</si>
  <si>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</si>
  <si>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</si>
  <si>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</si>
  <si>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</si>
  <si>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</si>
  <si>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</si>
  <si>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</si>
  <si>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</si>
  <si>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</si>
  <si>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</si>
  <si>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</si>
  <si>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</si>
  <si>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</si>
  <si>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</si>
  <si>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</si>
  <si>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</si>
  <si>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</si>
  <si>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</si>
  <si>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</si>
  <si>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</si>
  <si>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</si>
  <si>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</si>
  <si>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</si>
  <si>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</si>
  <si>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</si>
  <si>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</si>
  <si>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</si>
  <si>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</si>
  <si>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</si>
  <si>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</si>
  <si>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</si>
  <si>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</si>
  <si>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</si>
  <si>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</si>
  <si>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</si>
  <si>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</si>
  <si>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</si>
  <si>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</si>
  <si>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</si>
  <si>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</si>
  <si>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</si>
  <si>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</si>
  <si>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</si>
  <si>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</si>
  <si>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</si>
  <si>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</si>
  <si>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</si>
  <si>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</si>
  <si>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</si>
  <si>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</si>
  <si>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</si>
  <si>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</si>
  <si>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</si>
  <si>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</si>
  <si>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</si>
  <si>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</si>
  <si>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</si>
  <si>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</si>
  <si>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</si>
  <si>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</si>
  <si>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</si>
  <si>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</si>
  <si>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</si>
  <si>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</si>
  <si>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</si>
  <si>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</si>
  <si>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</si>
  <si>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</si>
  <si>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</si>
  <si>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</si>
  <si>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</si>
  <si>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</si>
  <si>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</si>
  <si>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</si>
  <si>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</si>
  <si>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</si>
  <si>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</si>
  <si>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</si>
  <si>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</si>
  <si>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</si>
  <si>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</si>
  <si>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</si>
  <si>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</si>
  <si>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</si>
  <si>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</si>
  <si>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</si>
  <si>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</si>
  <si>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</si>
  <si>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</si>
  <si>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</si>
  <si>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</si>
  <si>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</si>
  <si>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</si>
  <si>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</si>
  <si>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</si>
  <si>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</si>
  <si>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</si>
  <si>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</si>
  <si>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</si>
  <si>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</si>
  <si>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</si>
  <si>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</si>
  <si>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</si>
  <si>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</si>
  <si>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</si>
  <si>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</si>
  <si>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</si>
  <si>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</si>
  <si>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</si>
  <si>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</si>
  <si>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</si>
  <si>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</si>
  <si>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</si>
  <si>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</si>
  <si>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</si>
  <si>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</si>
  <si>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</si>
  <si>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</si>
  <si>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</si>
  <si>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</si>
  <si>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</si>
  <si>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</si>
  <si>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</si>
  <si>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</si>
  <si>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</si>
  <si>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</si>
  <si>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</si>
  <si>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</si>
  <si>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</si>
  <si>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</si>
  <si>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</si>
  <si>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</si>
  <si>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</si>
  <si>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</si>
  <si>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</si>
  <si>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</si>
  <si>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</si>
  <si>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</si>
  <si>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</si>
  <si>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</si>
  <si>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</si>
  <si>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</si>
  <si>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</si>
  <si>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</si>
  <si>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</si>
  <si>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</si>
  <si>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</si>
  <si>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</si>
  <si>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</si>
  <si>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</si>
  <si>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</si>
  <si>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</si>
  <si>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</si>
  <si>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</si>
  <si>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</si>
  <si>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</si>
  <si>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</si>
  <si>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</si>
  <si>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</si>
  <si>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</si>
  <si>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</si>
  <si>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</si>
  <si>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</si>
  <si>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</si>
  <si>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</si>
  <si>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</si>
  <si>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</si>
  <si>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</si>
  <si>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</si>
  <si>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</si>
  <si>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</si>
  <si>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</si>
  <si>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</si>
  <si>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</si>
  <si>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</si>
  <si>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</si>
  <si>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</si>
  <si>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</si>
  <si>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</si>
  <si>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</si>
  <si>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</si>
  <si>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</si>
  <si>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</si>
  <si>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</si>
  <si>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</si>
  <si>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</si>
  <si>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</si>
  <si>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</si>
  <si>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</si>
  <si>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</si>
  <si>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</si>
  <si>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</si>
  <si>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</si>
  <si>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</si>
  <si>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</si>
  <si>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</si>
  <si>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</si>
  <si>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</si>
  <si>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</si>
  <si>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</si>
  <si>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</si>
  <si>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</si>
  <si>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</si>
  <si>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</si>
  <si>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</si>
  <si>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</si>
  <si>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</si>
  <si>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</si>
  <si>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</si>
  <si>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</si>
  <si>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</si>
  <si>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</si>
  <si>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</si>
  <si>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</si>
  <si>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</si>
  <si>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</si>
  <si>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</si>
  <si>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</si>
  <si>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</si>
  <si>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</si>
  <si>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</si>
  <si>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</si>
  <si>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</si>
  <si>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</si>
  <si>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</si>
  <si>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</si>
  <si>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</si>
  <si>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</si>
  <si>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</si>
  <si>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</si>
  <si>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</si>
  <si>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</si>
  <si>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</si>
  <si>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</si>
  <si>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</si>
  <si>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</si>
  <si>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</si>
  <si>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</si>
  <si>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</si>
  <si>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</si>
  <si>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</si>
  <si>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</si>
  <si>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</si>
  <si>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</si>
  <si>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</si>
  <si>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</si>
  <si>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</si>
  <si>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</si>
  <si>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</si>
  <si>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</si>
  <si>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</si>
  <si>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</si>
  <si>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</si>
  <si>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</si>
  <si>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</si>
  <si>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</si>
  <si>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</si>
  <si>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</si>
  <si>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</si>
  <si>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</si>
  <si>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</si>
  <si>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</si>
  <si>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</si>
  <si>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</si>
  <si>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</si>
  <si>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</si>
  <si>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</si>
  <si>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</si>
  <si>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</si>
  <si>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</si>
  <si>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</si>
  <si>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</si>
  <si>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</si>
  <si>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</si>
  <si>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</si>
  <si>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</si>
  <si>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</si>
  <si>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</si>
  <si>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</si>
  <si>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</si>
  <si>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</si>
  <si>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</si>
  <si>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</si>
  <si>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</si>
  <si>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</si>
  <si>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</si>
  <si>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</si>
  <si>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</si>
  <si>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</si>
  <si>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</si>
  <si>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</si>
  <si>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</si>
  <si>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</si>
  <si>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</si>
  <si>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</si>
  <si>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</si>
  <si>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</si>
  <si>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</si>
  <si>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</si>
  <si>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</si>
  <si>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</si>
  <si>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</si>
  <si>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</si>
  <si>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</si>
  <si>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</si>
  <si>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</si>
  <si>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</si>
  <si>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</si>
  <si>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</si>
  <si>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</si>
  <si>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</si>
  <si>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</si>
  <si>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</si>
  <si>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</si>
  <si>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</si>
  <si>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</si>
  <si>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</si>
  <si>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</si>
  <si>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</si>
  <si>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</si>
  <si>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</si>
  <si>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</si>
  <si>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</si>
  <si>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</si>
  <si>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</si>
  <si>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</si>
  <si>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</si>
  <si>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</si>
  <si>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</si>
  <si>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</si>
  <si>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</si>
  <si>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</si>
  <si>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</si>
  <si>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</si>
  <si>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</si>
  <si>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</si>
  <si>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</si>
  <si>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</si>
  <si>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</si>
  <si>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</si>
  <si>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</si>
  <si>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</si>
  <si>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</si>
  <si>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</si>
  <si>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</si>
  <si>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</si>
  <si>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</si>
  <si>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</si>
  <si>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</si>
  <si>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</si>
  <si>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</si>
  <si>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</si>
  <si>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</si>
  <si>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</si>
  <si>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</si>
  <si>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</si>
  <si>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</si>
  <si>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</si>
  <si>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</si>
  <si>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</si>
  <si>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</si>
  <si>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</si>
  <si>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</si>
  <si>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</si>
  <si>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</si>
  <si>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</si>
  <si>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</si>
  <si>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</si>
  <si>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</si>
  <si>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</si>
  <si>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</si>
  <si>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</si>
  <si>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</si>
  <si>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</si>
  <si>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</si>
  <si>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</si>
  <si>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</si>
  <si>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</si>
  <si>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</si>
  <si>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</si>
  <si>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</si>
  <si>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</si>
  <si>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</si>
  <si>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</si>
  <si>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</si>
  <si>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</si>
  <si>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</si>
  <si>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</si>
  <si>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</si>
  <si>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</si>
  <si>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</si>
  <si>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</si>
  <si>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</si>
  <si>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</si>
  <si>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</si>
  <si>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</si>
  <si>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</si>
  <si>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</si>
  <si>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</si>
  <si>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</si>
  <si>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</si>
  <si>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</si>
  <si>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</si>
  <si>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</si>
  <si>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</si>
  <si>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</si>
  <si>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</si>
  <si>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</si>
  <si>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</si>
  <si>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</si>
  <si>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</si>
  <si>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</si>
  <si>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</si>
  <si>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</si>
  <si>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</si>
  <si>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</si>
  <si>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</si>
  <si>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</si>
  <si>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</si>
  <si>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</si>
  <si>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</si>
  <si>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</si>
  <si>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</si>
  <si>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</si>
  <si>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</si>
  <si>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</si>
  <si>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</si>
  <si>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</si>
  <si>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</si>
  <si>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</si>
  <si>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</si>
  <si>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</si>
  <si>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</si>
  <si>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</si>
  <si>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</si>
  <si>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</si>
  <si>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</si>
  <si>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</si>
  <si>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</si>
  <si>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</si>
  <si>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</si>
  <si>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</si>
  <si>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</si>
  <si>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</si>
  <si>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</si>
  <si>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</si>
  <si>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</si>
  <si>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</si>
  <si>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</si>
  <si>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</si>
  <si>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</si>
  <si>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</si>
  <si>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</si>
  <si>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</si>
  <si>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</si>
  <si>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</si>
  <si>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</si>
  <si>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</si>
  <si>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</si>
  <si>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</si>
  <si>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</si>
  <si>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</si>
  <si>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</si>
  <si>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</si>
  <si>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</si>
  <si>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</si>
  <si>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</si>
  <si>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</si>
  <si>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</si>
  <si>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</si>
  <si>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</si>
  <si>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</si>
  <si>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</si>
  <si>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</si>
  <si>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</si>
  <si>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</si>
  <si>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</si>
  <si>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</si>
  <si>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</si>
  <si>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</si>
  <si>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</si>
  <si>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</si>
  <si>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</si>
  <si>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</si>
  <si>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</si>
  <si>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</si>
  <si>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</si>
  <si>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</si>
  <si>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</si>
  <si>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</si>
  <si>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</si>
  <si>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</si>
  <si>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</si>
  <si>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</si>
  <si>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</si>
  <si>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</si>
  <si>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</si>
  <si>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</si>
  <si>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</si>
  <si>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</si>
  <si>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</si>
  <si>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</si>
  <si>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</si>
  <si>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</si>
  <si>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</si>
  <si>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</si>
  <si>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</si>
  <si>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</si>
  <si>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</si>
  <si>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</si>
  <si>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</si>
  <si>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</si>
  <si>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</si>
  <si>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</si>
  <si>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</si>
  <si>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</si>
  <si>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</si>
  <si>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</si>
  <si>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</si>
  <si>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</si>
  <si>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</si>
  <si>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</si>
  <si>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</si>
  <si>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</si>
  <si>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</si>
  <si>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</si>
  <si>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</si>
  <si>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</si>
  <si>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</si>
  <si>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</si>
  <si>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</si>
  <si>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</si>
  <si>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</si>
  <si>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</si>
  <si>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</si>
  <si>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</si>
  <si>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</si>
  <si>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</si>
  <si>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</si>
  <si>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</si>
  <si>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</si>
  <si>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</si>
  <si>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</si>
  <si>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</si>
  <si>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</si>
  <si>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</si>
  <si>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</si>
  <si>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</si>
  <si>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</si>
  <si>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</si>
  <si>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</si>
  <si>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</si>
  <si>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</si>
  <si>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</si>
  <si>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</si>
  <si>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</si>
  <si>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</si>
  <si>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</si>
  <si>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</si>
  <si>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</si>
  <si>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</si>
  <si>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</si>
  <si>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</si>
  <si>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</si>
  <si>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</si>
  <si>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</si>
  <si>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</si>
  <si>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</si>
  <si>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</si>
  <si>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</si>
  <si>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</si>
  <si>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</si>
  <si>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</si>
  <si>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</si>
  <si>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</si>
  <si>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</si>
  <si>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</si>
  <si>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</si>
  <si>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</si>
  <si>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</si>
  <si>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</si>
  <si>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</si>
  <si>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</si>
  <si>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</si>
  <si>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</si>
  <si>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</si>
  <si>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</si>
  <si>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</si>
  <si>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</si>
  <si>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</si>
  <si>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</si>
  <si>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</si>
  <si>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</si>
  <si>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</si>
  <si>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</si>
  <si>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</si>
  <si>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</si>
  <si>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</si>
  <si>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</si>
  <si>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</si>
  <si>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</si>
  <si>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</si>
  <si>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</si>
  <si>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</si>
  <si>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</si>
  <si>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</si>
  <si>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</si>
  <si>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</si>
  <si>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</si>
  <si>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</si>
  <si>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</si>
  <si>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</si>
  <si>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</si>
  <si>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</si>
  <si>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</si>
  <si>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</si>
  <si>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</si>
  <si>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</si>
  <si>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</si>
  <si>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</si>
  <si>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</si>
  <si>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</si>
  <si>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</si>
  <si>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</si>
  <si>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</si>
  <si>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</si>
  <si>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</si>
  <si>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</si>
  <si>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</si>
  <si>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</si>
  <si>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</si>
  <si>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</si>
  <si>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</si>
  <si>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</si>
  <si>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</si>
  <si>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</si>
  <si>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</si>
  <si>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</si>
  <si>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</si>
  <si>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</si>
  <si>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</si>
  <si>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</si>
  <si>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</si>
  <si>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</si>
  <si>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</si>
  <si>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</si>
  <si>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</si>
  <si>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</si>
  <si>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</si>
  <si>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</si>
  <si>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</si>
  <si>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</si>
  <si>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</si>
  <si>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</si>
  <si>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</si>
  <si>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</si>
  <si>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</si>
  <si>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</si>
  <si>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</si>
  <si>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</si>
  <si>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</si>
  <si>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</si>
  <si>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</si>
  <si>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</si>
  <si>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</si>
  <si>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</si>
  <si>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</si>
  <si>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</si>
  <si>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</si>
  <si>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</si>
  <si>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</si>
  <si>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</si>
  <si>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</si>
  <si>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</si>
  <si>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</si>
  <si>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</si>
  <si>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</si>
  <si>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</si>
  <si>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</si>
  <si>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</si>
  <si>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</si>
  <si>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</si>
  <si>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</si>
  <si>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</si>
  <si>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</si>
  <si>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</si>
  <si>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</si>
  <si>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</si>
  <si>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</si>
  <si>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</si>
  <si>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</si>
  <si>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</si>
  <si>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</si>
  <si>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</si>
  <si>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</si>
  <si>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</si>
  <si>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</si>
  <si>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</si>
  <si>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</si>
  <si>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</si>
  <si>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</si>
  <si>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</si>
  <si>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</si>
  <si>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</si>
  <si>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</si>
  <si>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</si>
  <si>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</si>
  <si>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</si>
  <si>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</si>
  <si>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</si>
  <si>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</si>
  <si>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</si>
  <si>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</si>
  <si>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</si>
  <si>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</si>
  <si>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</si>
  <si>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</si>
  <si>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</si>
  <si>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</si>
  <si>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</si>
  <si>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</si>
  <si>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</si>
  <si>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</si>
  <si>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</si>
  <si>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</si>
  <si>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</si>
  <si>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</si>
  <si>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</si>
  <si>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</si>
  <si>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</si>
  <si>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</si>
  <si>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</si>
  <si>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</si>
  <si>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</si>
  <si>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</si>
  <si>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</si>
  <si>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</si>
  <si>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</si>
  <si>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</si>
  <si>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</si>
  <si>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</si>
  <si>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</si>
  <si>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</si>
  <si>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</si>
  <si>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</si>
  <si>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</si>
  <si>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</si>
  <si>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</si>
  <si>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</si>
  <si>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</si>
  <si>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</si>
  <si>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</si>
  <si>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</si>
  <si>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</si>
  <si>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</si>
  <si>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</si>
  <si>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</si>
  <si>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</si>
  <si>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</si>
  <si>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</si>
  <si>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</si>
  <si>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</si>
  <si>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</si>
  <si>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</si>
  <si>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</si>
  <si>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</si>
  <si>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</si>
  <si>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</si>
  <si>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</si>
  <si>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</si>
  <si>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</si>
  <si>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</si>
  <si>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</si>
  <si>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</si>
  <si>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</si>
  <si>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</si>
  <si>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</si>
  <si>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</si>
  <si>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</si>
  <si>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</si>
  <si>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</si>
  <si>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</si>
  <si>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</si>
  <si>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</si>
  <si>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</si>
  <si>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</si>
  <si>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</si>
  <si>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</si>
  <si>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</si>
  <si>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</si>
  <si>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</si>
  <si>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</si>
  <si>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</si>
  <si>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</si>
  <si>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</si>
  <si>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</si>
  <si>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</si>
  <si>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</si>
  <si>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</si>
  <si>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</si>
  <si>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</si>
  <si>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</si>
  <si>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</si>
  <si>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</si>
  <si>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</si>
  <si>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</si>
  <si>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</si>
  <si>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</si>
  <si>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</si>
  <si>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</si>
  <si>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</si>
  <si>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</si>
  <si>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</si>
  <si>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</si>
  <si>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</si>
  <si>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</si>
  <si>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</si>
  <si>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</si>
  <si>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</si>
  <si>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</si>
  <si>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</si>
  <si>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</si>
  <si>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</si>
  <si>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</si>
  <si>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</si>
  <si>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</si>
  <si>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</si>
  <si>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</si>
  <si>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</si>
  <si>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</si>
  <si>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</si>
  <si>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</si>
  <si>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</si>
  <si>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</si>
  <si>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</si>
  <si>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</si>
  <si>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</si>
  <si>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</si>
  <si>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</si>
  <si>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</si>
  <si>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</si>
  <si>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</si>
  <si>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</si>
  <si>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</si>
  <si>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</si>
  <si>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</si>
  <si>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</si>
  <si>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</si>
  <si>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</si>
  <si>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</si>
  <si>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</si>
  <si>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</si>
  <si>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</si>
  <si>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</si>
  <si>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</si>
  <si>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</si>
  <si>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</si>
  <si>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</si>
  <si>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</si>
  <si>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</si>
  <si>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</si>
  <si>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</si>
  <si>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</si>
  <si>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</si>
  <si>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</si>
  <si>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</si>
  <si>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</si>
  <si>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</si>
  <si>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</si>
  <si>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</si>
  <si>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</si>
  <si>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</si>
  <si>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</si>
  <si>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</si>
  <si>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</si>
  <si>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</si>
  <si>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</si>
  <si>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</si>
  <si>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</si>
  <si>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</si>
  <si>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</si>
  <si>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</si>
  <si>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</si>
  <si>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</si>
  <si>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</si>
  <si>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</si>
  <si>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</si>
  <si>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</si>
  <si>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</si>
  <si>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</si>
  <si>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</si>
  <si>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</si>
  <si>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</si>
  <si>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</si>
  <si>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</si>
  <si>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</si>
  <si>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</si>
  <si>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</si>
  <si>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</si>
  <si>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</si>
  <si>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</si>
  <si>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</si>
  <si>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</si>
  <si>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</si>
  <si>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</si>
  <si>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</si>
  <si>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</si>
  <si>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</si>
  <si>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</si>
  <si>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</si>
  <si>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</si>
  <si>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</si>
  <si>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</si>
  <si>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</si>
  <si>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</si>
  <si>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</si>
  <si>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</si>
  <si>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</si>
  <si>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</si>
  <si>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</si>
  <si>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</si>
  <si>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</si>
  <si>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</si>
  <si>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</si>
  <si>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</si>
  <si>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</si>
  <si>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</si>
  <si>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</si>
  <si>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</si>
  <si>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</si>
  <si>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</si>
  <si>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</si>
  <si>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</si>
  <si>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</si>
  <si>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</si>
  <si>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</si>
  <si>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</si>
  <si>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</si>
  <si>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</si>
  <si>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</si>
  <si>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</si>
  <si>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</si>
  <si>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</si>
  <si>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</si>
  <si>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</si>
  <si>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</si>
  <si>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</si>
  <si>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</si>
  <si>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</si>
  <si>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</si>
  <si>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</si>
  <si>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</si>
  <si>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</si>
  <si>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</si>
  <si>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</si>
  <si>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</si>
  <si>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</si>
  <si>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</si>
  <si>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</si>
  <si>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</si>
  <si>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</si>
  <si>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</si>
  <si>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</si>
  <si>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</si>
  <si>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</si>
  <si>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</si>
  <si>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</si>
  <si>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</si>
  <si>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</si>
  <si>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</si>
  <si>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</si>
  <si>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</si>
  <si>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</si>
  <si>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</si>
  <si>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</si>
  <si>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</si>
  <si>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</si>
  <si>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</si>
  <si>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</si>
  <si>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</si>
  <si>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</si>
  <si>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</si>
  <si>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</si>
  <si>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</si>
  <si>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</si>
  <si>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</si>
  <si>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</si>
  <si>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</si>
  <si>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</si>
  <si>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</si>
  <si>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</si>
  <si>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</si>
  <si>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</si>
  <si>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</si>
  <si>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</si>
  <si>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</si>
  <si>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</si>
  <si>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</si>
  <si>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</si>
  <si>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</si>
  <si>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</si>
  <si>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</si>
  <si>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</si>
  <si>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</si>
  <si>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</si>
  <si>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</si>
  <si>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</si>
  <si>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</si>
  <si>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</si>
  <si>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</si>
  <si>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</si>
  <si>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</si>
  <si>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</si>
  <si>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</si>
  <si>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</si>
  <si>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</si>
  <si>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</si>
  <si>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</si>
  <si>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</si>
  <si>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</si>
  <si>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</si>
  <si>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</si>
  <si>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</si>
  <si>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</si>
  <si>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</si>
  <si>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</si>
  <si>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</si>
  <si>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</si>
  <si>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</si>
  <si>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</si>
  <si>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</si>
  <si>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</si>
  <si>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</si>
  <si>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</si>
  <si>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</si>
  <si>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</si>
  <si>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</si>
  <si>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</si>
  <si>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</si>
  <si>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</si>
  <si>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</si>
  <si>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</si>
  <si>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</si>
  <si>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</si>
  <si>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</si>
  <si>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</si>
  <si>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</si>
  <si>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</si>
  <si>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</si>
  <si>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</si>
  <si>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</si>
  <si>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</si>
  <si>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</si>
  <si>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</si>
  <si>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</si>
  <si>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</si>
  <si>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</si>
  <si>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</si>
  <si>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</si>
  <si>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</si>
  <si>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</si>
  <si>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</si>
  <si>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</si>
  <si>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</si>
  <si>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</si>
  <si>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</si>
  <si>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</si>
  <si>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</si>
  <si>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</si>
  <si>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</si>
  <si>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</si>
  <si>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</si>
  <si>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</si>
  <si>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</si>
  <si>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</si>
  <si>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</si>
  <si>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</si>
  <si>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</si>
  <si>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</si>
  <si>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</si>
  <si>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</si>
  <si>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</si>
  <si>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</si>
  <si>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</si>
  <si>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</si>
  <si>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</si>
  <si>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</si>
  <si>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</si>
  <si>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</si>
  <si>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</si>
  <si>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</si>
  <si>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</si>
  <si>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</si>
  <si>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</si>
  <si>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</si>
  <si>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</si>
  <si>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</si>
  <si>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</si>
  <si>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</si>
  <si>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</si>
  <si>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</si>
  <si>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</si>
  <si>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</si>
  <si>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</si>
  <si>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</si>
  <si>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</si>
  <si>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</si>
  <si>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</si>
  <si>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</si>
  <si>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</si>
  <si>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</si>
  <si>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</si>
  <si>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</si>
  <si>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</si>
  <si>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</si>
  <si>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</si>
  <si>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</si>
  <si>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</si>
  <si>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</si>
  <si>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</si>
  <si>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</si>
  <si>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</si>
  <si>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</si>
  <si>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</si>
  <si>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</si>
  <si>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</si>
  <si>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</si>
  <si>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</si>
  <si>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</si>
  <si>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</si>
  <si>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</si>
  <si>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</si>
  <si>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</si>
  <si>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</si>
  <si>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</si>
  <si>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</si>
  <si>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</si>
  <si>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</si>
  <si>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</si>
  <si>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</si>
  <si>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</si>
  <si>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</si>
  <si>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</si>
  <si>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</si>
  <si>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</si>
  <si>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</si>
  <si>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</si>
  <si>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</si>
  <si>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</si>
  <si>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</si>
  <si>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</si>
  <si>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</si>
  <si>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</si>
  <si>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</si>
  <si>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</si>
  <si>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</si>
  <si>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</si>
  <si>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</si>
  <si>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</si>
  <si>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</si>
  <si>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</si>
  <si>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</si>
  <si>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</si>
  <si>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</si>
  <si>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</si>
  <si>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</si>
  <si>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</si>
  <si>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</si>
  <si>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</si>
  <si>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</si>
  <si>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</si>
  <si>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</si>
  <si>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</si>
  <si>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</si>
  <si>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</si>
  <si>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</si>
  <si>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</si>
  <si>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</si>
  <si>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</si>
  <si>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</si>
  <si>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</si>
  <si>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</si>
  <si>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</si>
  <si>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</si>
  <si>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</si>
  <si>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</si>
  <si>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</si>
  <si>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</si>
  <si>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</si>
  <si>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</si>
  <si>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</si>
  <si>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</si>
  <si>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</si>
  <si>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</si>
  <si>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</si>
  <si>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</si>
  <si>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</si>
  <si>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</si>
  <si>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</si>
  <si>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</si>
  <si>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</si>
  <si>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</si>
  <si>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</si>
  <si>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</si>
  <si>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</si>
  <si>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</si>
  <si>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</si>
  <si>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</si>
  <si>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</si>
  <si>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</si>
  <si>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</si>
  <si>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</si>
  <si>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</si>
  <si>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</si>
  <si>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</si>
  <si>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</si>
  <si>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</si>
  <si>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</si>
  <si>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</si>
  <si>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</si>
  <si>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</si>
  <si>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</si>
  <si>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</si>
  <si>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</si>
  <si>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</si>
  <si>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</si>
  <si>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</si>
  <si>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</si>
  <si>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</si>
  <si>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</si>
  <si>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</si>
  <si>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</si>
  <si>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</si>
  <si>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</si>
  <si>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</si>
  <si>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</si>
  <si>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</si>
  <si>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</si>
  <si>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</si>
  <si>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</si>
  <si>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</si>
  <si>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</si>
  <si>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</si>
  <si>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</si>
  <si>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</si>
  <si>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</si>
  <si>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</si>
  <si>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</si>
  <si>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</si>
  <si>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</si>
  <si>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</si>
  <si>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</si>
  <si>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</si>
  <si>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</si>
  <si>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</si>
  <si>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</si>
  <si>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</si>
  <si>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</si>
  <si>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</si>
  <si>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</si>
  <si>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</si>
  <si>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</si>
  <si>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</si>
  <si>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</si>
  <si>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</si>
  <si>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</si>
  <si>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</si>
  <si>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</si>
  <si>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</si>
  <si>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</si>
  <si>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</si>
  <si>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</si>
  <si>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</si>
  <si>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</si>
  <si>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</si>
  <si>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</si>
  <si>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</si>
  <si>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</si>
  <si>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</si>
  <si>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</si>
  <si>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</si>
  <si>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</si>
  <si>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</si>
  <si>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</si>
  <si>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</si>
  <si>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</si>
  <si>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</si>
  <si>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</si>
  <si>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</si>
  <si>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</si>
  <si>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</si>
  <si>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</si>
  <si>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</si>
  <si>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</si>
  <si>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</si>
  <si>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</si>
  <si>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</si>
  <si>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</si>
  <si>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</si>
  <si>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</si>
  <si>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</si>
  <si>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</si>
  <si>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</si>
  <si>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</si>
  <si>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</si>
  <si>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</si>
  <si>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</si>
  <si>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</si>
  <si>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</si>
  <si>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</si>
  <si>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</si>
  <si>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</si>
  <si>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</si>
  <si>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</si>
  <si>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</si>
  <si>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</si>
  <si>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</si>
  <si>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</si>
  <si>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</si>
  <si>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</si>
  <si>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</si>
  <si>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</si>
  <si>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</si>
  <si>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</si>
  <si>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</si>
  <si>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</si>
  <si>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</si>
  <si>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</si>
  <si>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</si>
  <si>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</si>
  <si>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</si>
  <si>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</si>
  <si>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</si>
  <si>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</si>
  <si>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</si>
  <si>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</si>
  <si>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</si>
  <si>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</si>
  <si>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</si>
  <si>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</si>
  <si>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</si>
  <si>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</si>
  <si>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</si>
  <si>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</si>
  <si>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</si>
  <si>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</si>
  <si>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</si>
  <si>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</si>
  <si>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</si>
  <si>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</si>
  <si>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</si>
  <si>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</si>
  <si>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</si>
  <si>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</si>
  <si>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</si>
  <si>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</si>
  <si>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</si>
  <si>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</si>
  <si>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</si>
  <si>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</si>
  <si>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</si>
  <si>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</si>
  <si>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</si>
  <si>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</si>
  <si>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</si>
  <si>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</si>
  <si>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</si>
  <si>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</si>
  <si>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</si>
  <si>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</si>
  <si>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</si>
  <si>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</si>
  <si>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</si>
  <si>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</si>
  <si>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</si>
  <si>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</si>
  <si>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</si>
  <si>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</si>
  <si>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</si>
  <si>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</si>
  <si>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</si>
  <si>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</si>
  <si>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</si>
  <si>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</si>
  <si>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</si>
  <si>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</si>
  <si>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</si>
  <si>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</si>
  <si>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</si>
  <si>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</si>
  <si>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</si>
  <si>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</si>
  <si>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</si>
  <si>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</si>
  <si>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</si>
  <si>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</si>
  <si>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</si>
  <si>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</si>
  <si>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</si>
  <si>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</si>
  <si>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</si>
  <si>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</si>
  <si>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</si>
  <si>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</si>
  <si>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</si>
  <si>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</si>
  <si>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</si>
  <si>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</si>
  <si>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</si>
  <si>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</si>
  <si>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</si>
  <si>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</si>
  <si>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</si>
  <si>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</si>
  <si>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</si>
  <si>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</si>
  <si>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</si>
  <si>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</si>
  <si>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</si>
  <si>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</si>
  <si>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</si>
  <si>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</si>
  <si>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</si>
  <si>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</si>
  <si>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</si>
  <si>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</si>
  <si>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</si>
  <si>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</si>
  <si>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</si>
  <si>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</si>
  <si>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</si>
  <si>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</si>
  <si>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</si>
  <si>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</si>
  <si>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</si>
  <si>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</si>
  <si>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</si>
  <si>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</si>
  <si>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</si>
  <si>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</si>
  <si>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</si>
  <si>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</si>
  <si>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</si>
  <si>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</si>
  <si>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</si>
  <si>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</si>
  <si>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</si>
  <si>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</si>
  <si>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</si>
  <si>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</si>
  <si>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</si>
  <si>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</si>
  <si>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</si>
  <si>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</si>
  <si>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</si>
  <si>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</si>
  <si>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</si>
  <si>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</si>
  <si>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</si>
  <si>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</si>
  <si>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</si>
  <si>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</si>
  <si>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</si>
  <si>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</si>
  <si>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</si>
  <si>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</si>
  <si>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</si>
  <si>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</si>
  <si>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</si>
  <si>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</si>
  <si>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</si>
  <si>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</si>
  <si>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</si>
  <si>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</si>
  <si>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</si>
  <si>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</si>
  <si>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</si>
  <si>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</si>
  <si>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</si>
  <si>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</si>
  <si>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</si>
  <si>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</si>
  <si>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</si>
  <si>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</si>
  <si>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</si>
  <si>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</si>
  <si>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</si>
  <si>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</si>
  <si>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</si>
  <si>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</si>
  <si>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</si>
  <si>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</si>
  <si>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</si>
  <si>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</si>
  <si>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</si>
  <si>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</si>
  <si>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</si>
  <si>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</si>
  <si>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</si>
  <si>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</si>
  <si>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</si>
  <si>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</si>
  <si>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</si>
  <si>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</si>
  <si>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</si>
  <si>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</si>
  <si>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</si>
  <si>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</si>
  <si>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</si>
  <si>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</si>
  <si>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</si>
  <si>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</si>
  <si>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</si>
  <si>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</si>
  <si>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</si>
  <si>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</si>
  <si>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</si>
  <si>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</si>
  <si>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</si>
  <si>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</si>
  <si>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</si>
  <si>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</si>
  <si>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</si>
  <si>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</si>
  <si>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</si>
  <si>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</si>
  <si>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</si>
  <si>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</si>
  <si>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</si>
  <si>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</si>
  <si>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</si>
  <si>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</si>
  <si>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</si>
  <si>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</si>
  <si>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</si>
  <si>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</si>
  <si>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</si>
  <si>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</si>
  <si>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</si>
  <si>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</si>
  <si>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</si>
  <si>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</si>
  <si>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</si>
  <si>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</si>
  <si>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</si>
  <si>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</si>
  <si>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</si>
  <si>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</si>
  <si>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</si>
  <si>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</si>
  <si>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</si>
  <si>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</si>
  <si>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</si>
  <si>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</si>
  <si>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</si>
  <si>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</si>
  <si>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</si>
  <si>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</si>
  <si>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</si>
  <si>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</si>
  <si>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</si>
  <si>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</si>
  <si>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</si>
  <si>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</si>
  <si>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</si>
  <si>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</si>
  <si>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</si>
  <si>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</si>
  <si>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</si>
  <si>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</si>
  <si>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</si>
  <si>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</si>
  <si>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</si>
  <si>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</si>
  <si>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</si>
  <si>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</si>
  <si>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</si>
  <si>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</si>
  <si>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</si>
  <si>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</si>
  <si>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</si>
  <si>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</si>
  <si>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</si>
  <si>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</si>
  <si>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</si>
  <si>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</si>
  <si>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</si>
  <si>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</si>
  <si>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</si>
  <si>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</si>
  <si>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</si>
  <si>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</si>
  <si>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</si>
  <si>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</si>
  <si>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</si>
  <si>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</si>
  <si>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</si>
  <si>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</si>
  <si>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</si>
  <si>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</si>
  <si>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</si>
  <si>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</si>
  <si>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</si>
  <si>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</si>
  <si>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</si>
  <si>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</si>
  <si>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</si>
  <si>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</si>
  <si>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</si>
  <si>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</si>
  <si>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</si>
  <si>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</si>
  <si>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</si>
  <si>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</si>
  <si>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</si>
  <si>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</si>
  <si>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</si>
  <si>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</si>
  <si>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</si>
  <si>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</si>
  <si>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</si>
  <si>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</si>
  <si>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</si>
  <si>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</si>
  <si>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</si>
  <si>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</si>
  <si>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</si>
  <si>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</si>
  <si>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</si>
  <si>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</si>
  <si>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</si>
  <si>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</si>
  <si>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</si>
  <si>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</si>
  <si>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</si>
  <si>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</si>
  <si>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</si>
  <si>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</si>
  <si>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</si>
  <si>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</si>
  <si>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</si>
  <si>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</si>
  <si>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</si>
  <si>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</si>
  <si>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</si>
  <si>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</si>
  <si>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</si>
  <si>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</si>
  <si>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</si>
  <si>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</si>
  <si>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</si>
  <si>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</si>
  <si>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</si>
  <si>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</si>
  <si>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</si>
  <si>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</si>
  <si>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</si>
  <si>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</si>
  <si>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</si>
  <si>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</si>
  <si>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</si>
  <si>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</si>
  <si>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</si>
  <si>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</si>
  <si>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</si>
  <si>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</si>
  <si>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</si>
  <si>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</si>
  <si>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</si>
  <si>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</si>
  <si>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</si>
  <si>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</si>
  <si>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</si>
  <si>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</si>
  <si>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</si>
  <si>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</si>
  <si>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</si>
  <si>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</si>
  <si>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</si>
  <si>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</si>
  <si>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</si>
  <si>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</si>
  <si>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</si>
  <si>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</si>
  <si>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</si>
  <si>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</si>
  <si>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</si>
  <si>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</si>
  <si>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</si>
  <si>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</si>
  <si>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</si>
  <si>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</si>
  <si>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</si>
  <si>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</si>
  <si>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</si>
  <si>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</si>
  <si>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</si>
  <si>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</si>
  <si>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</si>
  <si>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</si>
  <si>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</si>
  <si>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</si>
  <si>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</si>
  <si>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</si>
  <si>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</si>
  <si>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</si>
  <si>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</si>
  <si>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</si>
  <si>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</si>
  <si>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</si>
  <si>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</si>
  <si>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</si>
  <si>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</si>
  <si>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</si>
  <si>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</si>
  <si>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</si>
  <si>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</si>
  <si>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</si>
  <si>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</si>
  <si>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</si>
  <si>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</si>
  <si>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</si>
  <si>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</si>
  <si>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</si>
  <si>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</si>
  <si>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</si>
  <si>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</si>
  <si>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</si>
  <si>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</si>
  <si>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</si>
  <si>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</si>
  <si>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</si>
  <si>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</si>
  <si>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</si>
  <si>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</si>
  <si>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</si>
  <si>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</si>
  <si>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</si>
  <si>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</si>
  <si>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</si>
  <si>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</si>
  <si>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</si>
  <si>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</si>
  <si>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</si>
  <si>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</si>
  <si>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</si>
  <si>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</si>
  <si>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</si>
  <si>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</si>
  <si>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</si>
  <si>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</si>
  <si>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</si>
  <si>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</si>
  <si>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</si>
  <si>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</si>
  <si>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</si>
  <si>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</si>
  <si>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</si>
  <si>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</si>
  <si>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</si>
  <si>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</si>
  <si>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</si>
  <si>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</si>
  <si>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</si>
  <si>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</si>
  <si>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</si>
  <si>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</si>
  <si>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</si>
  <si>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</si>
  <si>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</si>
  <si>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</si>
  <si>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</si>
  <si>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</si>
  <si>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</si>
  <si>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</si>
  <si>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</si>
  <si>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</si>
  <si>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</si>
  <si>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</si>
  <si>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</si>
  <si>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</si>
  <si>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</si>
  <si>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</si>
  <si>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</si>
  <si>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</si>
  <si>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</si>
  <si>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</si>
  <si>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</si>
  <si>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</si>
  <si>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</si>
  <si>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</si>
  <si>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</si>
  <si>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</si>
  <si>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</si>
  <si>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</si>
  <si>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</si>
  <si>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</si>
  <si>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</si>
  <si>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</si>
  <si>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</si>
  <si>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</si>
  <si>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</si>
  <si>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</si>
  <si>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</si>
  <si>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</si>
  <si>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</si>
  <si>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</si>
  <si>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</si>
  <si>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</si>
  <si>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</si>
  <si>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</si>
  <si>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</si>
  <si>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</si>
  <si>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</si>
  <si>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</si>
  <si>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</si>
  <si>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</si>
  <si>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</si>
  <si>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</si>
  <si>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</si>
  <si>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</si>
  <si>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</si>
  <si>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</si>
  <si>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</si>
  <si>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</si>
  <si>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</si>
  <si>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</si>
  <si>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</si>
  <si>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</si>
  <si>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</si>
  <si>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</si>
  <si>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</si>
  <si>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</si>
  <si>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</si>
  <si>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</si>
  <si>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</si>
  <si>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</si>
  <si>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</si>
  <si>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</si>
  <si>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</si>
  <si>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</si>
  <si>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</si>
  <si>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</si>
  <si>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</si>
  <si>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</si>
  <si>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</si>
  <si>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</si>
  <si>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</si>
  <si>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</si>
  <si>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</si>
  <si>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</si>
  <si>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</si>
  <si>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</si>
  <si>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</si>
  <si>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</si>
  <si>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</si>
  <si>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</si>
  <si>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</si>
  <si>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</si>
  <si>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</si>
  <si>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</si>
  <si>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</si>
  <si>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</si>
  <si>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</si>
  <si>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</si>
  <si>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</si>
  <si>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</si>
  <si>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</si>
  <si>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</si>
  <si>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</si>
  <si>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</si>
  <si>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</si>
  <si>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</si>
  <si>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</si>
  <si>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</si>
  <si>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</si>
  <si>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</si>
  <si>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</si>
  <si>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</si>
  <si>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</si>
  <si>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</si>
  <si>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</si>
  <si>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</si>
  <si>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</si>
  <si>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</si>
  <si>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</si>
  <si>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</si>
  <si>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</si>
  <si>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</si>
  <si>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</si>
  <si>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</si>
  <si>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</si>
  <si>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</si>
  <si>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</si>
  <si>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</si>
  <si>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</si>
  <si>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</si>
  <si>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</si>
  <si>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</si>
  <si>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</si>
  <si>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</si>
  <si>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</si>
  <si>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</si>
  <si>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</si>
  <si>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</si>
  <si>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</si>
  <si>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</si>
  <si>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</si>
  <si>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</si>
  <si>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</si>
  <si>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</si>
  <si>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</si>
  <si>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</si>
  <si>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</si>
  <si>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</si>
  <si>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</si>
  <si>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</si>
  <si>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</si>
  <si>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</si>
  <si>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</si>
  <si>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</si>
  <si>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</si>
  <si>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</si>
  <si>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</si>
  <si>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</si>
  <si>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</si>
  <si>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</si>
  <si>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</si>
  <si>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</si>
  <si>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</si>
  <si>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</si>
  <si>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</si>
  <si>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</si>
  <si>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</si>
  <si>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</si>
  <si>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</si>
  <si>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</si>
  <si>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</si>
  <si>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</si>
  <si>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</si>
  <si>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</si>
  <si>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</si>
  <si>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</si>
  <si>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</si>
  <si>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</si>
  <si>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</si>
  <si>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</si>
  <si>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</si>
  <si>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</si>
  <si>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</si>
  <si>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</si>
  <si>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</si>
  <si>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</si>
  <si>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</si>
  <si>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</si>
  <si>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</si>
  <si>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</si>
  <si>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</si>
  <si>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</si>
  <si>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</si>
  <si>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</si>
  <si>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</si>
  <si>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</si>
  <si>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</si>
  <si>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</si>
  <si>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</si>
  <si>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</si>
  <si>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</si>
  <si>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</si>
  <si>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</si>
  <si>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</si>
  <si>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</si>
  <si>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</si>
  <si>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</si>
  <si>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</si>
  <si>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</si>
  <si>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</si>
  <si>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</si>
  <si>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</si>
  <si>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</si>
  <si>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</si>
  <si>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</si>
  <si>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</si>
  <si>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</si>
  <si>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</si>
  <si>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</si>
  <si>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</si>
  <si>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</si>
  <si>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</si>
  <si>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</si>
  <si>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</si>
  <si>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</si>
  <si>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</si>
  <si>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</si>
  <si>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</si>
  <si>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</si>
  <si>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</si>
  <si>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</si>
  <si>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</si>
  <si>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</si>
  <si>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</si>
  <si>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</si>
  <si>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</si>
  <si>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</si>
  <si>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</si>
  <si>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</si>
  <si>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</si>
  <si>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</si>
  <si>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</si>
  <si>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</si>
  <si>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</si>
  <si>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</si>
  <si>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</si>
  <si>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</si>
  <si>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</si>
  <si>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</si>
  <si>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</si>
  <si>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</si>
  <si>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</si>
  <si>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</si>
  <si>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</si>
  <si>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</si>
  <si>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</si>
  <si>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</si>
  <si>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</si>
  <si>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</si>
  <si>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</si>
  <si>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</si>
  <si>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</si>
  <si>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</si>
  <si>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</si>
  <si>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</si>
  <si>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</si>
  <si>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</si>
  <si>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</si>
  <si>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</si>
  <si>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</si>
  <si>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</si>
  <si>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</si>
  <si>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</si>
  <si>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</si>
  <si>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</si>
  <si>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</si>
  <si>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</si>
  <si>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</si>
  <si>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</si>
  <si>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</si>
  <si>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</si>
  <si>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</si>
  <si>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</si>
  <si>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</si>
  <si>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</si>
  <si>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</si>
  <si>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</si>
  <si>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</si>
  <si>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</si>
  <si>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</si>
  <si>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</si>
  <si>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</si>
  <si>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</si>
  <si>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</si>
  <si>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</si>
  <si>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</si>
  <si>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</si>
  <si>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</si>
  <si>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</si>
  <si>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</si>
  <si>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</si>
  <si>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</si>
  <si>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</si>
  <si>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</si>
  <si>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</si>
  <si>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</si>
  <si>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</si>
  <si>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</si>
  <si>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</si>
  <si>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</si>
  <si>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</si>
  <si>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</si>
  <si>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</si>
  <si>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</si>
  <si>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</si>
  <si>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</si>
  <si>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</si>
  <si>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</si>
  <si>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</si>
  <si>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</si>
  <si>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</si>
  <si>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</si>
  <si>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</si>
  <si>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</si>
  <si>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</si>
  <si>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</si>
  <si>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</si>
  <si>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</si>
  <si>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</si>
  <si>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</si>
  <si>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</si>
  <si>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</si>
  <si>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</si>
  <si>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</si>
  <si>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</si>
  <si>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</si>
  <si>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</si>
  <si>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</si>
  <si>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</si>
  <si>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</si>
  <si>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</si>
  <si>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</si>
  <si>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</si>
  <si>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</si>
  <si>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</si>
  <si>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</si>
  <si>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</si>
  <si>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</si>
  <si>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</si>
  <si>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</si>
  <si>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</si>
  <si>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</si>
  <si>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</si>
  <si>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</si>
  <si>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</si>
  <si>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</si>
  <si>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</si>
  <si>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</si>
  <si>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</si>
  <si>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</si>
  <si>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</si>
  <si>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</si>
  <si>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</si>
  <si>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</si>
  <si>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</si>
  <si>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</si>
  <si>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</si>
  <si>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</si>
  <si>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</si>
  <si>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</si>
  <si>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</si>
  <si>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</si>
  <si>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</si>
  <si>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</si>
  <si>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</si>
  <si>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</si>
  <si>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</si>
  <si>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</si>
  <si>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</si>
  <si>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</si>
  <si>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</si>
  <si>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</si>
  <si>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</si>
  <si>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</si>
  <si>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</si>
  <si>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</si>
  <si>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</si>
  <si>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</si>
  <si>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</si>
  <si>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</si>
  <si>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</si>
  <si>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</si>
  <si>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</si>
  <si>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</si>
  <si>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</si>
  <si>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</si>
  <si>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</si>
  <si>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</si>
  <si>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</si>
  <si>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</si>
  <si>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</si>
  <si>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</si>
  <si>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</si>
  <si>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</si>
  <si>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</si>
  <si>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</si>
  <si>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</si>
  <si>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</si>
  <si>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</si>
  <si>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</si>
  <si>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</si>
  <si>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</si>
  <si>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</si>
  <si>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</si>
  <si>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</si>
  <si>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</si>
  <si>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</si>
  <si>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</si>
  <si>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</si>
  <si>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</si>
  <si>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</si>
  <si>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</si>
  <si>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</si>
  <si>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</si>
  <si>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</si>
  <si>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</si>
  <si>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</si>
  <si>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</si>
  <si>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</si>
  <si>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</si>
  <si>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</si>
  <si>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</si>
  <si>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</si>
  <si>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</si>
  <si>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</si>
  <si>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</si>
  <si>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</si>
  <si>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</si>
  <si>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</si>
  <si>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</si>
  <si>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</si>
  <si>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</si>
  <si>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</si>
  <si>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</si>
  <si>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</si>
  <si>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</si>
  <si>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</si>
  <si>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</si>
  <si>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</si>
  <si>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</si>
  <si>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</si>
  <si>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</si>
  <si>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</si>
  <si>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</si>
  <si>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</si>
  <si>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</si>
  <si>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</si>
  <si>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</si>
  <si>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</si>
  <si>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</si>
  <si>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</si>
  <si>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</si>
  <si>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</si>
  <si>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</si>
  <si>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</si>
  <si>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</si>
  <si>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</si>
  <si>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</si>
  <si>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</si>
  <si>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</si>
  <si>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</si>
  <si>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</si>
  <si>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</si>
  <si>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</si>
  <si>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</si>
  <si>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</si>
  <si>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</si>
  <si>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</si>
  <si>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</si>
  <si>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</si>
  <si>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</si>
  <si>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</si>
  <si>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</si>
  <si>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</si>
  <si>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</si>
  <si>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</si>
  <si>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</si>
  <si>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</si>
  <si>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</si>
  <si>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</si>
  <si>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</si>
  <si>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</si>
  <si>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</si>
  <si>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</si>
  <si>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</si>
  <si>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</si>
  <si>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</si>
  <si>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</si>
  <si>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</si>
  <si>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</si>
  <si>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</si>
  <si>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</si>
  <si>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</si>
  <si>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</si>
  <si>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</si>
  <si>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</si>
  <si>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</si>
  <si>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</si>
  <si>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</si>
  <si>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</si>
  <si>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</si>
  <si>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</si>
  <si>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</si>
  <si>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</si>
  <si>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</si>
  <si>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</si>
  <si>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</si>
  <si>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</si>
  <si>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</si>
  <si>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</si>
  <si>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</si>
  <si>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</si>
  <si>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</si>
  <si>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</si>
  <si>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</si>
  <si>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</si>
  <si>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</si>
  <si>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</si>
  <si>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</si>
  <si>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</si>
  <si>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</si>
  <si>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</si>
  <si>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</si>
  <si>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</si>
  <si>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</si>
  <si>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</si>
  <si>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</si>
  <si>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</si>
  <si>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</si>
  <si>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</si>
  <si>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</si>
  <si>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</si>
  <si>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</si>
  <si>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</si>
  <si>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</si>
  <si>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</si>
  <si>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</si>
  <si>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</si>
  <si>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</si>
  <si>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</si>
  <si>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</si>
  <si>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</si>
  <si>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</si>
  <si>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</si>
  <si>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</si>
  <si>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</si>
  <si>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</si>
  <si>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</si>
  <si>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</si>
  <si>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</si>
  <si>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</si>
  <si>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</si>
  <si>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</si>
  <si>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</si>
  <si>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</si>
  <si>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</si>
  <si>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</si>
  <si>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</si>
  <si>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</si>
  <si>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</si>
  <si>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</si>
  <si>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</si>
  <si>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</si>
  <si>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</si>
  <si>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</si>
  <si>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</si>
  <si>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</si>
  <si>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</si>
  <si>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</si>
  <si>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</si>
  <si>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</si>
  <si>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</si>
  <si>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</si>
  <si>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</si>
  <si>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</si>
  <si>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</si>
  <si>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</si>
  <si>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</si>
  <si>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</si>
  <si>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</si>
  <si>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</si>
  <si>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</si>
  <si>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</si>
  <si>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</si>
  <si>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</si>
  <si>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</si>
  <si>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</si>
  <si>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</si>
  <si>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</si>
  <si>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</si>
  <si>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</si>
  <si>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</si>
  <si>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</si>
  <si>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</si>
  <si>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</si>
  <si>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</si>
  <si>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</si>
  <si>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</si>
  <si>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</si>
  <si>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</si>
  <si>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</si>
  <si>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</si>
  <si>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</si>
  <si>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</si>
  <si>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</si>
  <si>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</si>
  <si>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</si>
  <si>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</si>
  <si>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</si>
  <si>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</si>
  <si>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</si>
  <si>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</si>
  <si>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</si>
  <si>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</si>
  <si>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</si>
  <si>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</si>
  <si>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</si>
  <si>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</si>
  <si>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</si>
  <si>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</si>
  <si>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</si>
  <si>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</si>
  <si>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</si>
  <si>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</si>
  <si>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</si>
  <si>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</si>
  <si>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</si>
  <si>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</si>
  <si>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</si>
  <si>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</si>
  <si>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</si>
  <si>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</si>
  <si>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</si>
  <si>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</si>
  <si>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</si>
  <si>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</si>
  <si>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</si>
  <si>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</si>
  <si>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</si>
  <si>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</si>
  <si>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</si>
  <si>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</si>
  <si>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</si>
  <si>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</si>
  <si>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</si>
  <si>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</si>
  <si>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</si>
  <si>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</si>
  <si>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</si>
  <si>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</si>
  <si>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</si>
  <si>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</si>
  <si>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</si>
  <si>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</si>
  <si>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</si>
  <si>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</si>
  <si>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</si>
  <si>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</si>
  <si>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</si>
  <si>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</si>
  <si>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</si>
  <si>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</si>
  <si>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</si>
  <si>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</si>
  <si>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</si>
  <si>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</si>
  <si>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</si>
  <si>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</si>
  <si>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</si>
  <si>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</si>
  <si>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</si>
  <si>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</si>
  <si>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</si>
  <si>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</si>
  <si>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</si>
  <si>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</si>
  <si>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</si>
  <si>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</si>
  <si>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</si>
  <si>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</si>
  <si>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</si>
  <si>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</si>
  <si>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</si>
  <si>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</si>
  <si>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</si>
  <si>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</si>
  <si>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</si>
  <si>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</si>
  <si>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</si>
  <si>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</si>
  <si>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</si>
  <si>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</si>
  <si>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</si>
  <si>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</si>
  <si>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</si>
  <si>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</si>
  <si>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</si>
  <si>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</si>
  <si>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</si>
  <si>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</si>
  <si>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</si>
  <si>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</si>
  <si>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</si>
  <si>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</si>
  <si>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</si>
  <si>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</si>
  <si>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</si>
  <si>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</si>
  <si>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</si>
  <si>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</si>
  <si>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</si>
  <si>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</si>
  <si>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</si>
  <si>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</si>
  <si>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</si>
  <si>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</si>
  <si>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</si>
  <si>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</si>
  <si>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</si>
  <si>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</si>
  <si>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</si>
  <si>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</si>
  <si>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</si>
  <si>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</si>
  <si>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</si>
  <si>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</si>
  <si>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</si>
  <si>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</si>
  <si>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</si>
  <si>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</si>
  <si>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</si>
  <si>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</si>
  <si>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</si>
  <si>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</si>
  <si>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</si>
  <si>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</si>
  <si>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</si>
  <si>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</si>
  <si>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</si>
  <si>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</si>
  <si>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</si>
  <si>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</si>
  <si>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</si>
  <si>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</si>
  <si>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</si>
  <si>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</si>
  <si>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</si>
  <si>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</si>
  <si>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</si>
  <si>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</si>
  <si>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</si>
  <si>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</si>
  <si>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</si>
  <si>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</si>
  <si>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</si>
  <si>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</si>
  <si>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</si>
  <si>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</si>
  <si>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</si>
  <si>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</si>
  <si>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</si>
  <si>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</si>
  <si>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</si>
  <si>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</si>
  <si>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</si>
  <si>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</si>
  <si>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</si>
  <si>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</si>
  <si>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</si>
  <si>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</si>
  <si>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</si>
  <si>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</si>
  <si>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</si>
  <si>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</si>
  <si>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</si>
  <si>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</si>
  <si>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</si>
  <si>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</si>
  <si>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</si>
  <si>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</si>
  <si>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</si>
  <si>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</si>
  <si>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</si>
  <si>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</si>
  <si>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</si>
  <si>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</si>
  <si>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</si>
  <si>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</si>
  <si>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</si>
  <si>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</si>
  <si>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</si>
  <si>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</si>
  <si>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</si>
  <si>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</si>
  <si>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</si>
  <si>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</si>
  <si>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</si>
  <si>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</si>
  <si>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</si>
  <si>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</si>
  <si>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</si>
  <si>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</si>
  <si>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</si>
  <si>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</si>
  <si>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</si>
  <si>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</si>
  <si>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</si>
  <si>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</si>
  <si>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</si>
  <si>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</si>
  <si>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</si>
  <si>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</si>
  <si>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</si>
  <si>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</si>
  <si>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</si>
  <si>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</si>
  <si>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</si>
  <si>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</si>
  <si>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</si>
  <si>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</si>
  <si>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</si>
  <si>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</si>
  <si>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</si>
  <si>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</si>
  <si>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</si>
  <si>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</si>
  <si>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</si>
  <si>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</si>
  <si>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</si>
  <si>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</si>
  <si>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</si>
  <si>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</si>
  <si>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</si>
  <si>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</si>
  <si>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</si>
  <si>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</si>
  <si>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</si>
  <si>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</si>
  <si>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</si>
  <si>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</si>
  <si>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</si>
  <si>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</si>
  <si>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</si>
  <si>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</si>
  <si>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</si>
  <si>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</si>
  <si>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</si>
  <si>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</si>
  <si>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</si>
  <si>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</si>
  <si>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</si>
  <si>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</si>
  <si>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</si>
  <si>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</si>
  <si>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</si>
  <si>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</si>
  <si>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</si>
  <si>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</si>
  <si>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</si>
  <si>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</si>
  <si>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</si>
  <si>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</si>
  <si>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</si>
  <si>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</si>
  <si>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</si>
  <si>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</si>
  <si>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</si>
  <si>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</si>
  <si>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</si>
  <si>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</si>
  <si>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</si>
  <si>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</si>
  <si>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</si>
  <si>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</si>
  <si>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</si>
  <si>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</si>
  <si>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</si>
  <si>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</si>
  <si>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</si>
  <si>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</si>
  <si>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</si>
  <si>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</si>
  <si>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</si>
  <si>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</si>
  <si>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</si>
  <si>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</si>
  <si>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</si>
  <si>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</si>
  <si>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</si>
  <si>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</si>
  <si>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</si>
  <si>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</si>
  <si>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</si>
  <si>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</si>
  <si>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</si>
  <si>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</si>
  <si>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</si>
  <si>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</si>
  <si>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</si>
  <si>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</si>
  <si>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</si>
  <si>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</si>
  <si>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</si>
  <si>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</si>
  <si>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</si>
  <si>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</si>
  <si>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</si>
  <si>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</si>
  <si>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</si>
  <si>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</si>
  <si>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</si>
  <si>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</si>
  <si>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</si>
  <si>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</si>
  <si>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</si>
  <si>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</si>
  <si>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</si>
  <si>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</si>
  <si>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</si>
  <si>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</si>
  <si>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</si>
  <si>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</si>
  <si>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</si>
  <si>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</si>
  <si>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</si>
  <si>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</si>
  <si>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</si>
  <si>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</si>
  <si>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</si>
  <si>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</si>
  <si>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</si>
  <si>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</si>
  <si>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</si>
  <si>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</si>
  <si>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</si>
  <si>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</si>
  <si>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</si>
  <si>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</si>
  <si>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</si>
  <si>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</si>
  <si>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</si>
  <si>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</si>
  <si>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</si>
  <si>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</si>
  <si>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</si>
  <si>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</si>
  <si>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</si>
  <si>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</si>
  <si>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</si>
  <si>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</si>
  <si>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</si>
  <si>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</si>
  <si>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</si>
  <si>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</si>
  <si>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</si>
  <si>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</si>
  <si>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</si>
  <si>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</si>
  <si>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</si>
  <si>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</si>
  <si>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</si>
  <si>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</si>
  <si>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</si>
  <si>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</si>
  <si>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</si>
  <si>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</si>
  <si>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</si>
  <si>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</si>
  <si>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</si>
  <si>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</si>
  <si>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</si>
  <si>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</si>
  <si>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</si>
  <si>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</si>
  <si>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</si>
  <si>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</si>
  <si>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</si>
  <si>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</si>
  <si>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</si>
  <si>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</si>
  <si>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</si>
  <si>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</si>
  <si>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</si>
  <si>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</si>
  <si>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</si>
  <si>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</si>
  <si>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</si>
  <si>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</si>
  <si>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</si>
  <si>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</si>
  <si>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</si>
  <si>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</si>
  <si>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</si>
  <si>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</si>
  <si>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</si>
  <si>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</si>
  <si>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</si>
  <si>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</si>
  <si>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</si>
  <si>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</si>
  <si>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</si>
  <si>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</si>
  <si>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</si>
  <si>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</si>
  <si>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</si>
  <si>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</si>
  <si>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</si>
  <si>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</si>
  <si>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</si>
  <si>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</si>
  <si>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</si>
  <si>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</si>
  <si>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</si>
  <si>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</si>
  <si>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</si>
  <si>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</si>
  <si>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</si>
  <si>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</si>
  <si>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</si>
  <si>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</si>
  <si>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</si>
  <si>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</si>
  <si>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</si>
  <si>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</si>
  <si>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</si>
  <si>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</si>
  <si>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</si>
  <si>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</si>
  <si>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</si>
  <si>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</si>
  <si>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</si>
  <si>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</si>
  <si>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</si>
  <si>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</si>
  <si>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</si>
  <si>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</si>
  <si>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</si>
  <si>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</si>
  <si>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</si>
  <si>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</si>
  <si>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</si>
  <si>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</si>
  <si>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</si>
  <si>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</si>
  <si>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</si>
  <si>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</si>
  <si>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</si>
  <si>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</si>
  <si>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</si>
  <si>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</si>
  <si>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</si>
  <si>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</si>
  <si>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</si>
  <si>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</si>
  <si>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</si>
  <si>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</si>
  <si>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</si>
  <si>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</si>
  <si>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</si>
  <si>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</si>
  <si>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</si>
  <si>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</si>
  <si>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</si>
  <si>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</si>
  <si>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</si>
  <si>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</si>
  <si>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</si>
  <si>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</si>
  <si>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</si>
  <si>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</si>
  <si>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</si>
  <si>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</si>
  <si>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</si>
  <si>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</si>
  <si>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</si>
  <si>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</si>
  <si>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</si>
  <si>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</si>
  <si>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</si>
  <si>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</si>
  <si>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</si>
  <si>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</si>
  <si>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</si>
  <si>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</si>
  <si>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</si>
  <si>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</si>
  <si>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</si>
  <si>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</si>
  <si>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</si>
  <si>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</si>
  <si>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</si>
  <si>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</si>
  <si>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</si>
  <si>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</si>
  <si>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</si>
  <si>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</si>
  <si>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</si>
  <si>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</si>
  <si>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</si>
  <si>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</si>
  <si>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</si>
  <si>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</si>
  <si>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</si>
  <si>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</si>
  <si>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</si>
  <si>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</si>
  <si>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</si>
  <si>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</si>
  <si>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</si>
  <si>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</si>
  <si>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</si>
  <si>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</si>
  <si>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</si>
  <si>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</si>
  <si>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</si>
  <si>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</si>
  <si>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</si>
  <si>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</si>
  <si>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</si>
  <si>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</si>
  <si>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</si>
  <si>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</si>
  <si>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</si>
  <si>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</si>
  <si>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</si>
  <si>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</si>
  <si>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</si>
  <si>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</si>
  <si>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</si>
  <si>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</si>
  <si>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</si>
  <si>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</si>
  <si>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</si>
  <si>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</si>
  <si>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</si>
  <si>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</si>
  <si>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</si>
  <si>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</si>
  <si>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</si>
  <si>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</si>
  <si>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</si>
  <si>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</si>
  <si>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</si>
  <si>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</si>
  <si>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</si>
  <si>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</si>
  <si>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</si>
  <si>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</si>
  <si>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</si>
  <si>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</si>
  <si>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</si>
  <si>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</si>
  <si>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</si>
  <si>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</si>
  <si>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</si>
  <si>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</si>
  <si>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</si>
  <si>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</si>
  <si>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</si>
  <si>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</si>
  <si>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</si>
  <si>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</si>
  <si>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</si>
  <si>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</si>
  <si>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</si>
  <si>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</si>
  <si>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</si>
  <si>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</si>
  <si>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</si>
  <si>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</si>
  <si>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</si>
  <si>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</si>
  <si>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</si>
  <si>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</si>
  <si>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</si>
  <si>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</si>
  <si>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</si>
  <si>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</si>
  <si>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</si>
  <si>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</si>
  <si>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</si>
  <si>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</si>
  <si>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</si>
  <si>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</si>
  <si>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</si>
  <si>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</si>
  <si>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</si>
  <si>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</si>
  <si>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</si>
  <si>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</si>
  <si>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</si>
  <si>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</si>
  <si>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</si>
  <si>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</si>
  <si>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</si>
  <si>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</si>
  <si>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</si>
  <si>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</si>
  <si>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</si>
  <si>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</si>
  <si>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</si>
  <si>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</si>
  <si>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</si>
  <si>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</si>
  <si>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</si>
  <si>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</si>
  <si>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</si>
  <si>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</si>
  <si>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</si>
  <si>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</si>
  <si>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</si>
  <si>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</si>
  <si>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</si>
  <si>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</si>
  <si>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</si>
  <si>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</si>
  <si>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</si>
  <si>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</si>
  <si>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</si>
  <si>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</si>
  <si>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</si>
  <si>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</si>
  <si>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</si>
  <si>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</si>
  <si>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</si>
  <si>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</si>
  <si>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</si>
  <si>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</si>
  <si>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</si>
  <si>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</si>
  <si>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</si>
  <si>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</si>
  <si>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</si>
  <si>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</si>
  <si>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</si>
  <si>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</si>
  <si>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</si>
  <si>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</si>
  <si>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</si>
  <si>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</si>
  <si>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</si>
  <si>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</si>
  <si>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</si>
  <si>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</si>
  <si>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</si>
  <si>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</si>
  <si>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</si>
  <si>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</si>
  <si>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</si>
  <si>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</si>
  <si>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</si>
  <si>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</si>
  <si>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</si>
  <si>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</si>
  <si>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</si>
  <si>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</si>
  <si>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</si>
  <si>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</si>
  <si>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</si>
  <si>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</si>
  <si>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</si>
  <si>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</si>
  <si>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</si>
  <si>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</si>
  <si>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</si>
  <si>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</si>
  <si>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</si>
  <si>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</si>
  <si>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</si>
  <si>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</si>
  <si>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</si>
  <si>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</si>
  <si>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</si>
  <si>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</si>
  <si>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</si>
  <si>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</si>
  <si>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</si>
  <si>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</si>
  <si>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</si>
  <si>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</si>
  <si>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</si>
  <si>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</si>
  <si>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</si>
  <si>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</si>
  <si>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</si>
  <si>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</si>
  <si>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</si>
  <si>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</si>
  <si>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</si>
  <si>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</si>
  <si>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</si>
  <si>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</si>
  <si>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</si>
  <si>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</si>
  <si>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</si>
  <si>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</si>
  <si>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</si>
  <si>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</si>
  <si>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</si>
  <si>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</si>
  <si>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</si>
  <si>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</si>
  <si>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</si>
  <si>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</si>
  <si>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</si>
  <si>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</si>
  <si>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</si>
  <si>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</si>
  <si>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</si>
  <si>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</si>
  <si>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</si>
  <si>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</si>
  <si>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</si>
  <si>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</si>
  <si>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</si>
  <si>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</si>
  <si>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</si>
  <si>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</si>
  <si>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</si>
  <si>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</si>
  <si>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</si>
  <si>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</si>
  <si>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</si>
  <si>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</si>
  <si>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</si>
  <si>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</si>
  <si>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</si>
  <si>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</si>
  <si>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</si>
  <si>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</si>
  <si>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</si>
  <si>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</si>
  <si>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</si>
  <si>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</si>
  <si>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</si>
  <si>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</si>
  <si>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</si>
  <si>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</si>
  <si>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</si>
  <si>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</si>
  <si>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</si>
  <si>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</si>
  <si>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</si>
  <si>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</si>
  <si>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</si>
  <si>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</si>
  <si>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</si>
  <si>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</si>
  <si>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</si>
  <si>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</si>
  <si>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</si>
  <si>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</si>
  <si>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</si>
  <si>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</si>
  <si>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</si>
  <si>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</si>
  <si>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</si>
  <si>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</si>
  <si>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</si>
  <si>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</si>
  <si>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</si>
  <si>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</si>
  <si>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</si>
  <si>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</si>
  <si>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</si>
  <si>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</si>
  <si>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</si>
  <si>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</si>
  <si>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</si>
  <si>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</si>
  <si>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</si>
  <si>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</si>
  <si>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</si>
  <si>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</si>
  <si>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</si>
  <si>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</si>
  <si>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</si>
  <si>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</si>
  <si>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</si>
  <si>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</si>
  <si>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</si>
  <si>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</si>
  <si>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</si>
  <si>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</si>
  <si>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</si>
  <si>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</si>
  <si>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</si>
  <si>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</si>
  <si>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</si>
  <si>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</si>
  <si>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</si>
  <si>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</si>
  <si>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</si>
  <si>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</si>
  <si>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</si>
  <si>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</si>
  <si>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</si>
  <si>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</si>
  <si>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</si>
  <si>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</si>
  <si>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</si>
  <si>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</si>
  <si>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</si>
  <si>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</si>
  <si>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</si>
  <si>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</si>
  <si>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</si>
  <si>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</si>
  <si>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</si>
  <si>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</si>
  <si>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</si>
  <si>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</si>
  <si>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</si>
  <si>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</si>
  <si>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</si>
  <si>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</si>
  <si>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</si>
  <si>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</si>
  <si>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</si>
  <si>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</si>
  <si>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</si>
  <si>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</si>
  <si>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</si>
  <si>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</si>
  <si>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</si>
  <si>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</si>
  <si>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</si>
  <si>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</si>
  <si>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</si>
  <si>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</si>
  <si>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</si>
  <si>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</si>
  <si>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</si>
  <si>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</si>
  <si>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</si>
  <si>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</si>
  <si>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</si>
  <si>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</si>
  <si>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</si>
  <si>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</si>
  <si>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</si>
  <si>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</si>
  <si>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</si>
  <si>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</si>
  <si>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</si>
  <si>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</si>
  <si>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</si>
  <si>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</si>
  <si>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</si>
  <si>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</si>
  <si>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</si>
  <si>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</si>
  <si>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</si>
  <si>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</si>
  <si>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</si>
  <si>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</si>
  <si>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</si>
  <si>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</si>
  <si>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</si>
  <si>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</si>
  <si>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</si>
  <si>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</si>
  <si>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</si>
  <si>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</si>
  <si>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</si>
  <si>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</si>
  <si>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</si>
  <si>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</si>
  <si>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</si>
  <si>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</si>
  <si>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</si>
  <si>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</si>
  <si>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</si>
  <si>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</si>
  <si>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</si>
  <si>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</si>
  <si>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</si>
  <si>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</si>
  <si>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</si>
  <si>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</si>
  <si>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</si>
  <si>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</si>
  <si>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</si>
  <si>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</si>
  <si>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</si>
  <si>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</si>
  <si>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</si>
  <si>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</si>
  <si>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</si>
  <si>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</si>
  <si>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</si>
  <si>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</si>
  <si>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</si>
  <si>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</si>
  <si>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</si>
  <si>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</si>
  <si>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</si>
  <si>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</si>
  <si>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</si>
  <si>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</si>
  <si>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</si>
  <si>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</si>
  <si>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</si>
  <si>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</si>
  <si>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</si>
  <si>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</si>
  <si>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</si>
  <si>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</si>
  <si>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</si>
  <si>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</si>
  <si>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</si>
  <si>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</si>
  <si>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</si>
  <si>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</si>
  <si>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</si>
  <si>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</si>
  <si>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</si>
  <si>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</si>
  <si>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</si>
  <si>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</si>
  <si>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</si>
  <si>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</si>
  <si>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</si>
  <si>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</si>
  <si>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</si>
  <si>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</si>
  <si>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</si>
  <si>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</si>
  <si>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</si>
  <si>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</si>
  <si>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</si>
  <si>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</si>
  <si>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</si>
  <si>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</si>
  <si>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</si>
  <si>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</si>
  <si>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</si>
  <si>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</si>
  <si>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</si>
  <si>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</si>
  <si>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</si>
  <si>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</si>
  <si>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</si>
  <si>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</si>
  <si>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</si>
  <si>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</si>
  <si>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</si>
  <si>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</si>
  <si>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</si>
  <si>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</si>
  <si>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</si>
  <si>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</si>
  <si>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</si>
  <si>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</si>
  <si>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</si>
  <si>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</si>
  <si>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</si>
  <si>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</si>
  <si>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</si>
  <si>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</si>
  <si>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</si>
  <si>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</si>
  <si>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</si>
  <si>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</si>
  <si>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</si>
  <si>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</si>
  <si>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</si>
  <si>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</si>
  <si>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</si>
  <si>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</si>
  <si>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</si>
  <si>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</si>
  <si>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</si>
  <si>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</si>
  <si>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</si>
  <si>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</si>
  <si>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</si>
  <si>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</si>
  <si>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</si>
  <si>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</si>
  <si>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</si>
  <si>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</si>
  <si>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</si>
  <si>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</si>
  <si>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</si>
  <si>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</si>
  <si>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</si>
  <si>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</si>
  <si>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</si>
  <si>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</si>
  <si>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</si>
  <si>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</si>
  <si>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</si>
  <si>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</si>
  <si>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</si>
  <si>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</si>
  <si>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</si>
  <si>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</si>
  <si>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</si>
  <si>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</si>
  <si>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</si>
  <si>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</si>
  <si>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</si>
  <si>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</si>
  <si>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</si>
  <si>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</si>
  <si>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</si>
  <si>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</si>
  <si>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</si>
  <si>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</si>
  <si>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</si>
  <si>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</si>
  <si>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</si>
  <si>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</si>
  <si>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</si>
  <si>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</si>
  <si>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</si>
  <si>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</si>
  <si>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</si>
  <si>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</si>
  <si>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</si>
  <si>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</si>
  <si>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</si>
  <si>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</si>
  <si>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</si>
  <si>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</si>
  <si>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</si>
  <si>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</si>
  <si>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</si>
  <si>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</si>
  <si>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</si>
  <si>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</si>
  <si>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</si>
  <si>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</si>
  <si>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</si>
  <si>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</si>
  <si>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</si>
  <si>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</si>
  <si>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</si>
  <si>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</si>
  <si>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</si>
  <si>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</si>
  <si>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</si>
  <si>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</si>
  <si>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</si>
  <si>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</si>
  <si>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</si>
  <si>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</si>
  <si>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</si>
  <si>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</si>
  <si>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</si>
  <si>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</si>
  <si>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</si>
  <si>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</si>
  <si>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</si>
  <si>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</si>
  <si>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</si>
  <si>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</si>
  <si>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</si>
  <si>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</si>
  <si>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</si>
  <si>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</si>
  <si>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</si>
  <si>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</si>
  <si>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</si>
  <si>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</si>
  <si>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</si>
  <si>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</si>
  <si>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</si>
  <si>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</si>
  <si>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</si>
  <si>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</si>
  <si>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</si>
  <si>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</si>
  <si>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</si>
  <si>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</si>
  <si>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</si>
  <si>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</si>
  <si>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</si>
  <si>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</si>
  <si>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</si>
  <si>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</si>
  <si>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</si>
  <si>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</si>
  <si>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</si>
  <si>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</si>
  <si>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</si>
  <si>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</si>
  <si>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</si>
  <si>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</si>
  <si>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</si>
  <si>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</si>
  <si>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</si>
  <si>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</si>
  <si>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</si>
  <si>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</si>
  <si>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</si>
  <si>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</si>
  <si>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</si>
  <si>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</si>
  <si>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</si>
  <si>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</si>
  <si>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</si>
  <si>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</si>
  <si>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</si>
  <si>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</si>
  <si>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</si>
  <si>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</si>
  <si>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</si>
  <si>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</si>
  <si>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</si>
  <si>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</si>
  <si>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</si>
  <si>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</si>
  <si>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</si>
  <si>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</si>
  <si>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</si>
  <si>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</si>
  <si>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</si>
  <si>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</si>
  <si>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</si>
  <si>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</si>
  <si>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</si>
  <si>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</si>
  <si>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</si>
  <si>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</si>
  <si>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</si>
  <si>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</si>
  <si>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</si>
  <si>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</si>
  <si>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</si>
  <si>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</si>
  <si>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</si>
  <si>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</si>
  <si>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</si>
  <si>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</si>
  <si>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</si>
  <si>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</si>
  <si>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</si>
  <si>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</si>
  <si>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</si>
  <si>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</si>
  <si>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</si>
  <si>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</si>
  <si>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</si>
  <si>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</si>
  <si>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</si>
  <si>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</si>
  <si>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</si>
  <si>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</si>
  <si>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</si>
  <si>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</si>
  <si>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</si>
  <si>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</si>
  <si>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</si>
  <si>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</si>
  <si>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</si>
  <si>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</si>
  <si>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</si>
  <si>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</si>
  <si>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</si>
  <si>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</si>
  <si>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</si>
  <si>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</si>
  <si>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</si>
  <si>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</si>
  <si>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</si>
  <si>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</si>
  <si>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</si>
  <si>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</si>
  <si>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</si>
  <si>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</si>
  <si>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</si>
  <si>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</si>
  <si>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</si>
  <si>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</si>
  <si>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</si>
  <si>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</si>
  <si>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</si>
  <si>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</si>
  <si>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</si>
  <si>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</si>
  <si>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</si>
  <si>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</si>
  <si>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</si>
  <si>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</si>
  <si>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</si>
  <si>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</si>
  <si>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</si>
  <si>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</si>
  <si>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</si>
  <si>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</si>
  <si>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</si>
  <si>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</si>
  <si>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</si>
  <si>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</si>
  <si>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</si>
  <si>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</si>
  <si>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</si>
  <si>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</si>
  <si>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</si>
  <si>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</si>
  <si>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</si>
  <si>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</si>
  <si>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</si>
  <si>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</si>
  <si>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</si>
  <si>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</si>
  <si>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</si>
  <si>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</si>
  <si>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</si>
  <si>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</si>
  <si>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</si>
  <si>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</si>
  <si>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</si>
  <si>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</si>
  <si>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</si>
  <si>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</si>
  <si>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</si>
  <si>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</si>
  <si>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</si>
  <si>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</si>
  <si>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</si>
  <si>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</si>
  <si>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</si>
  <si>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</si>
  <si>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</si>
  <si>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</si>
  <si>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</si>
  <si>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</si>
  <si>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</si>
  <si>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</si>
  <si>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</si>
  <si>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</si>
  <si>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</si>
  <si>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</si>
  <si>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</si>
  <si>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</si>
  <si>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</si>
  <si>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</si>
  <si>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</si>
  <si>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</si>
  <si>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</si>
  <si>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</si>
  <si>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</si>
  <si>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</si>
  <si>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</si>
  <si>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</si>
  <si>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</si>
  <si>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</si>
  <si>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</si>
  <si>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</si>
  <si>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</si>
  <si>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</si>
  <si>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</si>
  <si>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</si>
  <si>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</si>
  <si>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</si>
  <si>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</si>
  <si>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</si>
  <si>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</si>
  <si>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</si>
  <si>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</si>
  <si>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</si>
  <si>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</si>
  <si>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</si>
  <si>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</si>
  <si>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</si>
  <si>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</si>
  <si>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</si>
  <si>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</si>
  <si>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</si>
  <si>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</si>
  <si>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</si>
  <si>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</si>
  <si>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</si>
  <si>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</si>
  <si>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</si>
  <si>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</si>
  <si>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</si>
  <si>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</si>
  <si>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</si>
  <si>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</si>
  <si>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</si>
  <si>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</si>
  <si>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</si>
  <si>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</si>
  <si>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</si>
  <si>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</si>
  <si>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</si>
  <si>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</si>
  <si>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</si>
  <si>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</si>
  <si>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</si>
  <si>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</si>
  <si>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</si>
  <si>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</si>
  <si>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</si>
  <si>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</si>
  <si>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</si>
  <si>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</si>
  <si>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</si>
  <si>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</si>
  <si>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</si>
  <si>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</si>
  <si>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</si>
  <si>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</si>
  <si>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</si>
  <si>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</si>
  <si>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</si>
  <si>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</si>
  <si>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</si>
  <si>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</si>
  <si>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</si>
  <si>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</si>
  <si>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</si>
  <si>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</si>
  <si>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</si>
  <si>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</si>
  <si>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</si>
  <si>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</si>
  <si>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</si>
  <si>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</si>
  <si>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</si>
  <si>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</si>
  <si>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</si>
  <si>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</si>
  <si>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</si>
  <si>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</si>
  <si>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</si>
  <si>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</si>
  <si>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</si>
  <si>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</si>
  <si>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</si>
  <si>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</si>
  <si>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</si>
  <si>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</si>
  <si>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</si>
  <si>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</si>
  <si>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</si>
  <si>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</si>
  <si>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</si>
  <si>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</si>
  <si>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</si>
  <si>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</si>
  <si>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</si>
  <si>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</si>
  <si>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</si>
  <si>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</si>
  <si>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</si>
  <si>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</si>
  <si>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</si>
  <si>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</si>
  <si>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</si>
  <si>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</si>
  <si>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</si>
  <si>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</si>
  <si>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</si>
  <si>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</si>
  <si>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</si>
  <si>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</si>
  <si>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</si>
  <si>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</si>
  <si>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</si>
  <si>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</si>
  <si>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</si>
  <si>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</si>
  <si>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</si>
  <si>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</si>
  <si>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</si>
  <si>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</si>
  <si>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</si>
  <si>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</si>
  <si>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</si>
  <si>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</si>
  <si>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</si>
  <si>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</si>
  <si>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</si>
  <si>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</si>
  <si>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</si>
  <si>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</si>
  <si>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</si>
  <si>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</si>
  <si>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</si>
  <si>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</si>
  <si>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</si>
  <si>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</si>
  <si>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</si>
  <si>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</si>
  <si>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</si>
  <si>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</si>
  <si>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</si>
  <si>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</si>
  <si>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</si>
  <si>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</si>
  <si>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</si>
  <si>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</si>
  <si>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</si>
  <si>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</si>
  <si>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</si>
  <si>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</si>
  <si>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</si>
  <si>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</si>
  <si>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</si>
  <si>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</si>
  <si>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</si>
  <si>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</si>
  <si>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</si>
  <si>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</si>
  <si>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</si>
  <si>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</si>
  <si>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</si>
  <si>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</si>
  <si>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</si>
  <si>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</si>
  <si>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</si>
  <si>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</si>
  <si>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</si>
  <si>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</si>
  <si>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</si>
  <si>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</si>
  <si>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</si>
  <si>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</si>
  <si>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</si>
  <si>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</si>
  <si>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</si>
  <si>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</si>
  <si>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</si>
  <si>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</si>
  <si>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</si>
  <si>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</si>
  <si>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</si>
  <si>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</si>
  <si>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</si>
  <si>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</si>
  <si>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</si>
  <si>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</si>
  <si>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</si>
  <si>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</si>
  <si>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</si>
  <si>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</si>
  <si>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</si>
  <si>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</si>
  <si>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</si>
  <si>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</si>
  <si>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</si>
  <si>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</si>
  <si>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</si>
  <si>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</si>
  <si>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</si>
  <si>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</si>
  <si>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</si>
  <si>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</si>
  <si>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</si>
  <si>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</si>
  <si>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</si>
  <si>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</si>
  <si>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</si>
  <si>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</si>
  <si>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</si>
  <si>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</si>
  <si>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</si>
  <si>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</si>
  <si>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</si>
  <si>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</si>
  <si>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</si>
  <si>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</si>
  <si>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</si>
  <si>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</si>
  <si>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</si>
  <si>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</si>
  <si>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</si>
  <si>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</si>
  <si>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</si>
  <si>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</si>
  <si>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</si>
  <si>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</si>
  <si>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</si>
  <si>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</si>
  <si>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</si>
  <si>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</si>
  <si>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</si>
  <si>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</si>
  <si>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</si>
  <si>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</si>
  <si>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</si>
  <si>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</si>
  <si>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</si>
  <si>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</si>
  <si>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</si>
  <si>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</si>
  <si>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</si>
  <si>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</si>
  <si>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</si>
  <si>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</si>
  <si>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</si>
  <si>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</si>
  <si>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</si>
  <si>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</si>
  <si>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</si>
  <si>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</si>
  <si>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</si>
  <si>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</si>
  <si>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</si>
  <si>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</si>
  <si>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</si>
  <si>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</si>
  <si>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</si>
  <si>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</si>
  <si>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</si>
  <si>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</si>
  <si>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</si>
  <si>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</si>
  <si>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</si>
  <si>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</si>
  <si>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</si>
  <si>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</si>
  <si>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</si>
  <si>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</si>
  <si>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</si>
  <si>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</si>
  <si>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</si>
  <si>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</si>
  <si>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</si>
  <si>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</si>
  <si>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</si>
  <si>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</si>
  <si>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</si>
  <si>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</si>
  <si>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</si>
  <si>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</si>
  <si>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</si>
  <si>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</si>
  <si>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</si>
  <si>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</si>
  <si>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</si>
  <si>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</si>
  <si>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</si>
  <si>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</si>
  <si>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</si>
  <si>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</si>
  <si>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</si>
  <si>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</si>
  <si>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</si>
  <si>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</si>
  <si>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</si>
  <si>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</si>
  <si>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</si>
  <si>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</si>
  <si>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</si>
  <si>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</si>
  <si>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</si>
  <si>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</si>
  <si>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</si>
  <si>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</si>
  <si>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</si>
  <si>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</si>
  <si>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</si>
  <si>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</si>
  <si>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</si>
  <si>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</si>
  <si>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</si>
  <si>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</si>
  <si>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</si>
  <si>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</si>
  <si>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</si>
  <si>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</si>
  <si>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</si>
  <si>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</si>
  <si>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</si>
  <si>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</si>
  <si>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</si>
  <si>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</si>
  <si>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</si>
  <si>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</si>
  <si>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</si>
  <si>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</si>
  <si>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</si>
  <si>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</si>
  <si>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</si>
  <si>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</si>
  <si>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</si>
  <si>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</si>
  <si>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</si>
  <si>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</si>
  <si>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</si>
  <si>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</si>
  <si>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</si>
  <si>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</si>
  <si>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</si>
  <si>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</si>
  <si>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</si>
  <si>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</si>
  <si>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</si>
  <si>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</si>
  <si>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</si>
  <si>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</si>
  <si>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</si>
  <si>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</si>
  <si>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</si>
  <si>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</si>
  <si>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</si>
  <si>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</si>
  <si>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</si>
  <si>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</si>
  <si>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</si>
  <si>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</si>
  <si>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</si>
  <si>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</si>
  <si>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</si>
  <si>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</si>
  <si>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</si>
  <si>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</si>
  <si>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</si>
  <si>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</si>
  <si>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</si>
  <si>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</si>
  <si>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</si>
  <si>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</si>
  <si>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</si>
  <si>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</si>
  <si>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</si>
  <si>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</si>
  <si>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</si>
  <si>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</si>
  <si>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</si>
  <si>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</si>
  <si>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</si>
  <si>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</si>
  <si>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</si>
  <si>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</si>
  <si>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</si>
  <si>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</si>
  <si>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</si>
  <si>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</si>
  <si>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</si>
  <si>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</si>
  <si>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</si>
  <si>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</si>
  <si>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</si>
  <si>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</si>
  <si>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</si>
  <si>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</si>
  <si>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</si>
  <si>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</si>
  <si>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</si>
  <si>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</si>
  <si>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</si>
  <si>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</si>
  <si>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</si>
  <si>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</si>
  <si>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</si>
  <si>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</si>
  <si>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</si>
  <si>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</si>
  <si>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</si>
  <si>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</si>
  <si>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</si>
  <si>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</si>
  <si>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</si>
  <si>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</si>
  <si>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</si>
  <si>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</si>
  <si>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</si>
  <si>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</si>
  <si>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</si>
  <si>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</si>
  <si>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</si>
  <si>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</si>
  <si>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</si>
  <si>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</si>
  <si>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</si>
  <si>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</si>
  <si>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</si>
  <si>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</si>
  <si>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</si>
  <si>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</si>
  <si>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</si>
  <si>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</si>
  <si>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</si>
  <si>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</si>
  <si>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</si>
  <si>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</si>
  <si>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</si>
  <si>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</si>
  <si>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</si>
  <si>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</si>
  <si>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</si>
  <si>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</si>
  <si>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</si>
  <si>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</si>
  <si>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</si>
  <si>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</si>
  <si>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</si>
  <si>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</si>
  <si>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</si>
  <si>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</si>
  <si>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</si>
  <si>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</si>
  <si>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</si>
  <si>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</si>
  <si>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</si>
  <si>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</si>
  <si>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</si>
  <si>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</si>
  <si>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</si>
  <si>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</si>
  <si>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</si>
  <si>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</si>
  <si>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</si>
  <si>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</si>
  <si>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</si>
  <si>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</si>
  <si>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</si>
  <si>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</si>
  <si>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</si>
  <si>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</si>
  <si>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</si>
  <si>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</si>
  <si>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</si>
  <si>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</si>
  <si>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</si>
  <si>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</si>
  <si>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</si>
  <si>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</si>
  <si>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</si>
  <si>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</si>
  <si>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</si>
  <si>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</si>
  <si>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</si>
  <si>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</si>
  <si>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</si>
  <si>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</si>
  <si>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</si>
  <si>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</si>
  <si>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</si>
  <si>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</si>
  <si>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</si>
  <si>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</si>
  <si>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</si>
  <si>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</si>
  <si>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</si>
  <si>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</si>
  <si>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</si>
  <si>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</si>
  <si>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</si>
  <si>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</si>
  <si>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</si>
  <si>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</si>
  <si>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</si>
  <si>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</si>
  <si>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</si>
  <si>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</si>
  <si>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</si>
  <si>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</si>
  <si>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</si>
  <si>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</si>
  <si>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</si>
  <si>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</si>
  <si>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</si>
  <si>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</si>
  <si>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</si>
  <si>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</si>
  <si>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</si>
  <si>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</si>
  <si>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</si>
  <si>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</si>
  <si>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</si>
  <si>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</si>
  <si>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</si>
  <si>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</si>
  <si>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</si>
  <si>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</si>
  <si>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</si>
  <si>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</si>
  <si>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</si>
  <si>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</si>
  <si>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</si>
  <si>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</si>
  <si>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</si>
  <si>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</si>
  <si>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</si>
  <si>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</si>
  <si>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</si>
  <si>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</si>
  <si>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</si>
  <si>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</si>
  <si>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</si>
  <si>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</si>
  <si>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</si>
  <si>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</si>
  <si>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</si>
  <si>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</si>
  <si>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</si>
  <si>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</si>
  <si>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</si>
  <si>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</si>
  <si>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</si>
  <si>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</si>
  <si>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</si>
  <si>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</si>
  <si>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</si>
  <si>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</si>
  <si>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</si>
  <si>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</si>
  <si>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</si>
  <si>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</si>
  <si>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</si>
  <si>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</si>
  <si>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</si>
  <si>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</si>
  <si>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</si>
  <si>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</si>
  <si>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</si>
  <si>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</si>
  <si>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</si>
  <si>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</si>
  <si>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</si>
  <si>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</si>
  <si>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</si>
  <si>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</si>
  <si>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</si>
  <si>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</si>
  <si>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</si>
  <si>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</si>
  <si>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</si>
  <si>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</si>
  <si>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</si>
  <si>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</si>
  <si>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</si>
  <si>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</si>
  <si>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</si>
  <si>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</si>
  <si>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</si>
  <si>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</si>
  <si>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</si>
  <si>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</si>
  <si>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</si>
  <si>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</si>
  <si>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</si>
  <si>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</si>
  <si>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</si>
  <si>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</si>
  <si>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</si>
  <si>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</si>
  <si>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</si>
  <si>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</si>
  <si>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</si>
  <si>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</si>
  <si>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</si>
  <si>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</si>
  <si>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</si>
  <si>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</si>
  <si>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</si>
  <si>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</si>
  <si>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</si>
  <si>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</si>
  <si>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</si>
  <si>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</si>
  <si>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</si>
  <si>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</si>
  <si>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</si>
  <si>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</si>
  <si>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</si>
  <si>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</si>
  <si>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</si>
  <si>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</si>
  <si>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</si>
  <si>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</si>
  <si>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</si>
  <si>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</si>
  <si>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</si>
  <si>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</si>
  <si>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</si>
  <si>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</si>
  <si>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</si>
  <si>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</si>
  <si>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</si>
  <si>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</si>
  <si>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</si>
  <si>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</si>
  <si>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</si>
  <si>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</si>
  <si>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</si>
  <si>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</si>
  <si>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</si>
  <si>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</si>
  <si>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</si>
  <si>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</si>
  <si>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</si>
  <si>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</si>
  <si>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</si>
  <si>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</si>
  <si>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</si>
  <si>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</si>
  <si>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</si>
  <si>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</si>
  <si>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</si>
  <si>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</si>
  <si>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</si>
  <si>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</si>
  <si>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</si>
  <si>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</si>
  <si>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</si>
  <si>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</si>
  <si>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</si>
  <si>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</si>
  <si>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</si>
  <si>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</si>
  <si>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</si>
  <si>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</si>
  <si>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</si>
  <si>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</si>
  <si>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</si>
  <si>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</si>
  <si>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</si>
  <si>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</si>
  <si>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</si>
  <si>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</si>
  <si>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</si>
  <si>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</si>
  <si>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</si>
  <si>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</si>
  <si>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</si>
  <si>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</si>
  <si>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</si>
  <si>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</si>
  <si>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</si>
  <si>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</si>
  <si>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</si>
  <si>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</si>
  <si>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</si>
  <si>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</si>
  <si>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</si>
  <si>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</si>
  <si>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</si>
  <si>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</si>
  <si>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</si>
  <si>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</si>
  <si>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</si>
  <si>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</si>
  <si>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</si>
  <si>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</si>
  <si>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</si>
  <si>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</si>
  <si>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</si>
  <si>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</si>
  <si>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</si>
  <si>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</si>
  <si>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</si>
  <si>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</si>
  <si>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</si>
  <si>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</si>
  <si>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</si>
  <si>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</si>
  <si>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</si>
  <si>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</si>
  <si>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</si>
  <si>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</si>
  <si>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</si>
  <si>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</si>
  <si>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</si>
  <si>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</si>
  <si>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</si>
  <si>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</si>
  <si>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</si>
  <si>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</si>
  <si>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</si>
  <si>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</si>
  <si>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</si>
  <si>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</si>
  <si>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</si>
  <si>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</si>
  <si>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</si>
  <si>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</si>
  <si>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</si>
  <si>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</si>
  <si>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</si>
  <si>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</si>
  <si>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</si>
  <si>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</si>
  <si>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</si>
  <si>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</si>
  <si>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</si>
  <si>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</si>
  <si>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</si>
  <si>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</si>
  <si>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</si>
  <si>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</si>
  <si>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</si>
  <si>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</si>
  <si>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</si>
  <si>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</si>
  <si>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</si>
  <si>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</si>
  <si>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</si>
  <si>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</si>
  <si>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</si>
  <si>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</si>
  <si>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</si>
  <si>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</si>
  <si>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</si>
  <si>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</si>
  <si>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</si>
  <si>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</si>
  <si>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</si>
  <si>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</si>
  <si>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</si>
  <si>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</si>
  <si>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</si>
  <si>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</si>
  <si>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</si>
  <si>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</si>
  <si>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</si>
  <si>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</si>
  <si>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</si>
  <si>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</si>
  <si>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</si>
  <si>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</si>
  <si>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</si>
  <si>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</si>
  <si>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</si>
  <si>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</si>
  <si>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</si>
  <si>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</si>
  <si>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</si>
  <si>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</si>
  <si>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</si>
  <si>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</si>
  <si>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</si>
  <si>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</si>
  <si>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</si>
  <si>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</si>
  <si>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</si>
  <si>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</si>
  <si>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</si>
  <si>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</si>
  <si>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</si>
  <si>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</si>
  <si>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</si>
  <si>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</si>
  <si>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</si>
  <si>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</si>
  <si>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</si>
  <si>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</si>
  <si>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</si>
  <si>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</si>
  <si>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</si>
  <si>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</si>
  <si>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</si>
  <si>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</si>
  <si>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</si>
  <si>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</si>
  <si>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</si>
  <si>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</si>
  <si>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</si>
  <si>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</si>
  <si>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</si>
  <si>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</si>
  <si>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</si>
  <si>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</si>
  <si>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</si>
  <si>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</si>
  <si>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</si>
  <si>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</si>
  <si>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</si>
  <si>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</si>
  <si>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</si>
  <si>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</si>
  <si>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</si>
  <si>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</si>
  <si>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</si>
  <si>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</si>
  <si>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</si>
  <si>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</si>
  <si>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</si>
  <si>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</si>
  <si>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</si>
  <si>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</si>
  <si>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</si>
  <si>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</si>
  <si>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</si>
  <si>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</si>
  <si>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</si>
  <si>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</si>
  <si>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</si>
  <si>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</si>
  <si>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</si>
  <si>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</si>
  <si>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</si>
  <si>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</si>
  <si>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</si>
  <si>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</si>
  <si>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</si>
  <si>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</si>
  <si>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</si>
  <si>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</si>
  <si>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</si>
  <si>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</si>
  <si>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</si>
  <si>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</si>
  <si>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</si>
  <si>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</si>
  <si>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</si>
  <si>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</si>
  <si>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</si>
  <si>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</si>
  <si>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</si>
  <si>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</si>
  <si>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</si>
  <si>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</si>
  <si>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</si>
  <si>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</si>
  <si>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</si>
  <si>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</si>
  <si>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</si>
  <si>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</si>
  <si>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</si>
  <si>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</si>
  <si>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</si>
  <si>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</si>
  <si>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</si>
  <si>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</si>
  <si>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</si>
  <si>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</si>
  <si>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</si>
  <si>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</si>
  <si>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</si>
  <si>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</si>
  <si>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</si>
  <si>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</si>
  <si>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</si>
  <si>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</si>
  <si>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</si>
  <si>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</si>
  <si>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</si>
  <si>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</si>
  <si>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</si>
  <si>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</si>
  <si>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</si>
  <si>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</si>
  <si>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</si>
  <si>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</si>
  <si>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</si>
  <si>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</si>
  <si>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</si>
  <si>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</si>
  <si>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</si>
  <si>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</si>
  <si>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</si>
  <si>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</si>
  <si>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</si>
  <si>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</si>
  <si>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</si>
  <si>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</si>
  <si>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</si>
  <si>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</si>
  <si>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</si>
  <si>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</si>
  <si>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</si>
  <si>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</si>
  <si>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</si>
  <si>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</si>
  <si>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</si>
  <si>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</si>
  <si>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</si>
  <si>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</si>
  <si>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</si>
  <si>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</si>
  <si>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</si>
  <si>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</si>
  <si>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</si>
  <si>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</si>
  <si>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</si>
  <si>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</si>
  <si>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</si>
  <si>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</si>
  <si>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</si>
  <si>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</si>
  <si>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</si>
  <si>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</si>
  <si>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</si>
  <si>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</si>
  <si>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</si>
  <si>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</si>
  <si>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</si>
  <si>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</si>
  <si>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</si>
  <si>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</si>
  <si>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</si>
  <si>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</si>
  <si>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</si>
  <si>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</si>
  <si>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</si>
  <si>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</si>
  <si>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</si>
  <si>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</si>
  <si>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</si>
  <si>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</si>
  <si>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</si>
  <si>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</si>
  <si>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</si>
  <si>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</si>
  <si>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</si>
  <si>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</si>
  <si>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</si>
  <si>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</si>
  <si>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</si>
  <si>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</si>
  <si>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</si>
  <si>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</si>
  <si>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</si>
  <si>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</si>
  <si>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</si>
  <si>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</si>
  <si>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</si>
  <si>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</si>
  <si>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</si>
  <si>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</si>
  <si>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</si>
  <si>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</si>
  <si>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</si>
  <si>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</si>
  <si>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</si>
  <si>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</si>
  <si>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</si>
  <si>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</si>
  <si>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</si>
  <si>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</si>
  <si>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</si>
  <si>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</si>
  <si>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</si>
  <si>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</si>
  <si>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</si>
  <si>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</si>
  <si>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</si>
  <si>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</si>
  <si>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</si>
  <si>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</si>
  <si>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</si>
  <si>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</si>
  <si>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</si>
  <si>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</si>
  <si>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</si>
  <si>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</si>
  <si>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</si>
  <si>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</si>
  <si>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</si>
  <si>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</si>
  <si>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</si>
  <si>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</si>
  <si>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</si>
  <si>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</si>
  <si>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</si>
  <si>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</si>
  <si>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</si>
  <si>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</si>
  <si>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</si>
  <si>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</si>
  <si>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</si>
  <si>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</si>
  <si>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</si>
  <si>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</si>
  <si>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</si>
  <si>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</si>
  <si>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</si>
  <si>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</si>
  <si>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</si>
  <si>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</si>
  <si>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</si>
  <si>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</si>
  <si>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</si>
  <si>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</si>
  <si>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</si>
  <si>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</si>
  <si>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</si>
  <si>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</si>
  <si>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</si>
  <si>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</si>
  <si>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</si>
  <si>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</si>
  <si>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</si>
  <si>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</si>
  <si>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</si>
  <si>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</si>
  <si>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</si>
  <si>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</si>
  <si>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</si>
  <si>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</si>
  <si>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</si>
  <si>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</si>
  <si>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</si>
  <si>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</si>
  <si>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</si>
  <si>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</si>
  <si>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</si>
  <si>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</si>
  <si>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</si>
  <si>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</si>
  <si>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</si>
  <si>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</si>
  <si>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</si>
  <si>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</si>
  <si>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</si>
  <si>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</si>
  <si>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</si>
  <si>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</si>
  <si>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</si>
  <si>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</si>
  <si>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</si>
  <si>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</si>
  <si>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</si>
  <si>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</si>
  <si>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</si>
  <si>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</si>
  <si>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</si>
  <si>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</si>
  <si>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</si>
  <si>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</si>
  <si>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</si>
  <si>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</si>
  <si>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</si>
  <si>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</si>
  <si>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</si>
  <si>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</si>
  <si>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</si>
  <si>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</si>
  <si>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</si>
  <si>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</si>
  <si>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</si>
  <si>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</si>
  <si>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</si>
  <si>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</si>
  <si>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</si>
  <si>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</si>
  <si>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</si>
  <si>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</si>
  <si>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</si>
  <si>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</si>
  <si>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</si>
  <si>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</si>
  <si>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</si>
  <si>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</si>
  <si>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</si>
  <si>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</si>
  <si>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</si>
  <si>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</si>
  <si>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</si>
  <si>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</si>
  <si>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</si>
  <si>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</si>
  <si>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</si>
  <si>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</si>
  <si>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</si>
  <si>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</si>
  <si>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</si>
  <si>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</si>
  <si>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</si>
  <si>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</si>
  <si>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</si>
  <si>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</si>
  <si>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</si>
  <si>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</si>
  <si>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</si>
  <si>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</si>
  <si>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</si>
  <si>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</si>
  <si>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</si>
  <si>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</si>
  <si>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</si>
  <si>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</si>
  <si>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</si>
  <si>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</si>
  <si>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</si>
  <si>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</si>
  <si>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</si>
  <si>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</si>
  <si>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</si>
  <si>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</si>
  <si>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</si>
  <si>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</si>
  <si>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</si>
  <si>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</si>
  <si>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</si>
  <si>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</si>
  <si>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</si>
  <si>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</si>
  <si>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</si>
  <si>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</si>
  <si>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</si>
  <si>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</si>
  <si>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</si>
  <si>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</si>
  <si>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</si>
  <si>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</si>
  <si>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</si>
  <si>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</si>
  <si>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</si>
  <si>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</si>
  <si>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</si>
  <si>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</si>
  <si>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</si>
  <si>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</si>
  <si>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</si>
  <si>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</si>
  <si>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</si>
  <si>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</si>
  <si>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</si>
  <si>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</si>
  <si>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</si>
  <si>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</si>
  <si>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</si>
  <si>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</si>
  <si>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</si>
  <si>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</si>
  <si>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</si>
  <si>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</si>
  <si>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</si>
  <si>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</si>
  <si>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</si>
  <si>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</si>
  <si>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</si>
  <si>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</si>
  <si>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</si>
  <si>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</si>
  <si>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</si>
  <si>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</si>
  <si>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</si>
  <si>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</si>
  <si>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</si>
  <si>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</si>
  <si>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</si>
  <si>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</si>
  <si>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</si>
  <si>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</si>
  <si>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</si>
  <si>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</si>
  <si>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</si>
  <si>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</si>
  <si>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</si>
  <si>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</si>
  <si>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</si>
  <si>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</si>
  <si>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</si>
  <si>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</si>
  <si>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</si>
  <si>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</si>
  <si>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</si>
  <si>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</si>
  <si>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</si>
  <si>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</si>
  <si>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</si>
  <si>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</si>
  <si>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</si>
  <si>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</si>
  <si>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</si>
  <si>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</si>
  <si>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</si>
  <si>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</si>
  <si>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</si>
  <si>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</si>
  <si>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</si>
  <si>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</si>
  <si>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</si>
  <si>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</si>
  <si>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</si>
  <si>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</si>
  <si>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</si>
  <si>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</si>
  <si>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</si>
  <si>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</si>
  <si>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</si>
  <si>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</si>
  <si>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</si>
  <si>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</si>
  <si>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</si>
  <si>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</si>
  <si>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</si>
  <si>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</si>
  <si>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</si>
  <si>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</si>
  <si>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</si>
  <si>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</si>
  <si>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</si>
  <si>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</si>
  <si>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</si>
  <si>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</si>
  <si>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</si>
  <si>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</si>
  <si>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</si>
  <si>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</si>
  <si>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</si>
  <si>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</si>
  <si>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</si>
  <si>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</si>
  <si>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</si>
  <si>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</si>
  <si>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</si>
  <si>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</si>
  <si>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</si>
  <si>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</si>
  <si>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</si>
  <si>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</si>
  <si>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</si>
  <si>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</si>
  <si>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</si>
  <si>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</si>
  <si>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</si>
  <si>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</si>
  <si>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</si>
  <si>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</si>
  <si>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</si>
  <si>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</si>
  <si>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</si>
  <si>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</si>
  <si>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</si>
  <si>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</si>
  <si>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</si>
  <si>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</si>
  <si>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</si>
  <si>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</si>
  <si>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</si>
  <si>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</si>
  <si>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</si>
  <si>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</si>
  <si>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</si>
  <si>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</si>
  <si>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</si>
  <si>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</si>
  <si>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</si>
  <si>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</si>
  <si>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</si>
  <si>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</si>
  <si>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</si>
  <si>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</si>
  <si>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</si>
  <si>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</si>
  <si>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</si>
  <si>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</si>
  <si>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</si>
  <si>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</si>
  <si>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</si>
  <si>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</si>
  <si>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</si>
  <si>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</si>
  <si>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</si>
  <si>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</si>
  <si>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</si>
  <si>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</si>
  <si>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</si>
  <si>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</si>
  <si>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</si>
  <si>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</si>
  <si>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</si>
  <si>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</si>
  <si>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</si>
  <si>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</si>
  <si>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</si>
  <si>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</si>
  <si>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</si>
  <si>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</si>
  <si>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</si>
  <si>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</si>
  <si>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</si>
  <si>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</si>
  <si>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</si>
  <si>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</si>
  <si>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</si>
  <si>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</si>
  <si>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</si>
  <si>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</si>
  <si>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</si>
  <si>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</si>
  <si>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</si>
  <si>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</si>
  <si>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</si>
  <si>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</si>
  <si>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</si>
  <si>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</si>
  <si>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</si>
  <si>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</si>
  <si>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</si>
  <si>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</si>
  <si>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</si>
  <si>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</si>
  <si>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</si>
  <si>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</si>
  <si>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</si>
  <si>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</si>
  <si>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</si>
  <si>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</si>
  <si>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</si>
  <si>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</si>
  <si>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</si>
  <si>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</si>
  <si>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</si>
  <si>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</si>
  <si>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</si>
  <si>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</si>
  <si>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</si>
  <si>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</si>
  <si>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</si>
  <si>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</si>
  <si>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</si>
  <si>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</si>
  <si>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</si>
  <si>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</si>
  <si>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</si>
  <si>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</si>
  <si>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</si>
  <si>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</si>
  <si>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</si>
  <si>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</si>
  <si>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</si>
  <si>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</si>
  <si>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</si>
  <si>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</si>
  <si>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</si>
  <si>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</si>
  <si>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</si>
  <si>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</si>
  <si>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</si>
  <si>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</si>
  <si>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</si>
  <si>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</si>
  <si>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</si>
  <si>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</si>
  <si>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</si>
  <si>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</si>
  <si>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</si>
  <si>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</si>
  <si>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</si>
  <si>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</si>
  <si>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</si>
  <si>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</si>
  <si>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</si>
  <si>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</si>
  <si>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</si>
  <si>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</si>
  <si>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</si>
  <si>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</si>
  <si>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</si>
  <si>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</si>
  <si>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</si>
  <si>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</si>
  <si>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</si>
  <si>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</si>
  <si>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</si>
  <si>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</si>
  <si>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</si>
  <si>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</si>
  <si>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</si>
  <si>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</si>
  <si>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</si>
  <si>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</si>
  <si>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</si>
  <si>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</si>
  <si>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</si>
  <si>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</si>
  <si>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</si>
  <si>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</si>
  <si>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</si>
  <si>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</si>
  <si>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</si>
  <si>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</si>
  <si>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</si>
  <si>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</si>
  <si>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</si>
  <si>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</si>
  <si>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</si>
  <si>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</si>
  <si>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</si>
  <si>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</si>
  <si>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</si>
  <si>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</si>
  <si>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</si>
  <si>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</si>
  <si>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</si>
  <si>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</si>
  <si>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</si>
  <si>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</si>
  <si>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</si>
  <si>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</si>
  <si>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</si>
  <si>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</si>
  <si>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</si>
  <si>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</si>
  <si>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</si>
  <si>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</si>
  <si>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</si>
  <si>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</si>
  <si>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</si>
  <si>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</si>
  <si>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</si>
  <si>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</si>
  <si>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</si>
  <si>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</si>
  <si>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</si>
  <si>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</si>
  <si>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</si>
  <si>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</si>
  <si>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</si>
  <si>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</si>
  <si>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</si>
  <si>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</si>
  <si>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</si>
  <si>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</si>
  <si>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</si>
  <si>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</si>
  <si>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</si>
  <si>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</si>
  <si>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</si>
  <si>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</si>
  <si>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</si>
  <si>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</si>
  <si>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</si>
  <si>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</si>
  <si>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</si>
  <si>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</si>
  <si>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</si>
  <si>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</si>
  <si>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</si>
  <si>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</si>
  <si>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</si>
  <si>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</si>
  <si>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</si>
  <si>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</si>
  <si>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</si>
  <si>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</si>
  <si>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</si>
  <si>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</si>
  <si>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</si>
  <si>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</si>
  <si>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</si>
  <si>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</si>
  <si>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</si>
  <si>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</si>
  <si>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</si>
  <si>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</si>
  <si>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</si>
  <si>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</si>
  <si>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</si>
  <si>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</si>
  <si>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</si>
  <si>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</si>
  <si>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</si>
  <si>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</si>
  <si>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</si>
  <si>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</si>
  <si>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</si>
  <si>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</si>
  <si>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</si>
  <si>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</si>
  <si>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</si>
  <si>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</si>
  <si>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</si>
  <si>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</si>
  <si>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</si>
  <si>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</si>
  <si>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</si>
  <si>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</si>
  <si>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</si>
  <si>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</si>
  <si>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</si>
  <si>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</si>
  <si>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</si>
  <si>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</si>
  <si>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</si>
  <si>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</si>
  <si>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</si>
  <si>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</si>
  <si>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</si>
  <si>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</si>
  <si>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</si>
  <si>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</si>
  <si>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</si>
  <si>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</si>
  <si>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</si>
  <si>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</si>
  <si>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</si>
  <si>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</si>
  <si>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</si>
  <si>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</si>
  <si>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</si>
  <si>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</si>
  <si>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</si>
  <si>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</si>
  <si>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</si>
  <si>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</si>
  <si>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</si>
  <si>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</si>
  <si>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</si>
  <si>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</si>
  <si>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</si>
  <si>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</si>
  <si>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</si>
  <si>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</si>
  <si>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</si>
  <si>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</si>
  <si>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</si>
  <si>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</si>
  <si>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</si>
  <si>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</si>
  <si>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</si>
  <si>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</si>
  <si>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</si>
  <si>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</si>
  <si>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</si>
  <si>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</si>
  <si>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</si>
  <si>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</si>
  <si>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</si>
  <si>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</si>
  <si>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</si>
  <si>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</si>
  <si>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</si>
  <si>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</si>
  <si>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</si>
  <si>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</si>
  <si>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</si>
  <si>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</si>
  <si>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</si>
  <si>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</si>
  <si>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</si>
  <si>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</si>
  <si>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</si>
  <si>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</si>
  <si>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</si>
  <si>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</si>
  <si>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</si>
  <si>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</si>
  <si>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</si>
  <si>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</si>
  <si>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</si>
  <si>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</si>
  <si>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</si>
  <si>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</si>
  <si>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</si>
  <si>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</si>
  <si>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</si>
  <si>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</si>
  <si>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</si>
  <si>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</si>
  <si>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</si>
  <si>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</si>
  <si>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</si>
  <si>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</si>
  <si>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</si>
  <si>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</si>
  <si>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</si>
  <si>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</si>
  <si>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</si>
  <si>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</si>
  <si>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</si>
  <si>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</si>
  <si>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</si>
  <si>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</si>
  <si>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</si>
  <si>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</si>
  <si>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</si>
  <si>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</si>
  <si>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</si>
  <si>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</si>
  <si>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</si>
  <si>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</si>
  <si>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</si>
  <si>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</si>
  <si>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</si>
  <si>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</si>
  <si>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</si>
  <si>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</si>
  <si>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</si>
  <si>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</si>
  <si>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</si>
  <si>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</si>
  <si>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</si>
  <si>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</si>
  <si>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</si>
  <si>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</si>
  <si>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</si>
  <si>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</si>
  <si>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</si>
  <si>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</si>
  <si>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</si>
  <si>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</si>
  <si>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</si>
  <si>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</si>
  <si>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</si>
  <si>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</si>
  <si>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</si>
  <si>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</si>
  <si>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</si>
  <si>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</si>
  <si>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</si>
  <si>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</si>
  <si>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</si>
  <si>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</si>
  <si>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</si>
  <si>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</si>
  <si>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</si>
  <si>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</si>
  <si>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</si>
  <si>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</si>
  <si>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</si>
  <si>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</si>
  <si>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</si>
  <si>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</si>
  <si>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</si>
  <si>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</si>
  <si>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</si>
  <si>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</si>
  <si>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</si>
  <si>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</si>
  <si>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</si>
  <si>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</si>
  <si>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</si>
  <si>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</si>
  <si>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</si>
  <si>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</si>
  <si>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</si>
  <si>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</si>
  <si>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</si>
  <si>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</si>
  <si>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</si>
  <si>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</si>
  <si>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</si>
  <si>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</si>
  <si>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</si>
  <si>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</si>
  <si>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</si>
  <si>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</si>
  <si>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</si>
  <si>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</si>
  <si>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</si>
  <si>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</si>
  <si>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</si>
  <si>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</si>
  <si>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</si>
  <si>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</si>
  <si>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</si>
  <si>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</si>
  <si>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</si>
  <si>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</si>
  <si>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</si>
  <si>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</si>
  <si>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</si>
  <si>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</si>
  <si>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</si>
  <si>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</si>
  <si>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</si>
  <si>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</si>
  <si>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</si>
  <si>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</si>
  <si>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</si>
  <si>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</si>
  <si>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</si>
  <si>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</si>
  <si>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</si>
  <si>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</si>
  <si>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</si>
  <si>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</si>
  <si>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</si>
  <si>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</si>
  <si>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</si>
  <si>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</si>
  <si>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</si>
  <si>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</si>
  <si>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</si>
  <si>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</si>
  <si>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</si>
  <si>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</si>
  <si>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</si>
  <si>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</si>
  <si>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</si>
  <si>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</si>
  <si>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</si>
  <si>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</si>
  <si>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</si>
  <si>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</si>
  <si>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</si>
  <si>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</si>
  <si>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</si>
  <si>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</si>
  <si>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</si>
  <si>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</si>
  <si>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</si>
  <si>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</si>
  <si>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</si>
  <si>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</si>
  <si>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</si>
  <si>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</si>
  <si>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</si>
  <si>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</si>
  <si>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</si>
  <si>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</si>
  <si>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</si>
  <si>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</si>
  <si>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</si>
  <si>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</si>
  <si>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</si>
  <si>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</si>
  <si>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</si>
  <si>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</si>
  <si>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</si>
  <si>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</si>
  <si>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</si>
  <si>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</si>
  <si>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</si>
  <si>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</si>
  <si>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</si>
  <si>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</si>
  <si>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</si>
  <si>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</si>
  <si>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</si>
  <si>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</si>
  <si>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</si>
  <si>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</si>
  <si>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</si>
  <si>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</si>
  <si>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</si>
  <si>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</si>
  <si>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</si>
  <si>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</si>
  <si>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</si>
  <si>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</si>
  <si>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</si>
  <si>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</si>
  <si>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</si>
  <si>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</si>
  <si>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</si>
  <si>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</si>
  <si>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</si>
  <si>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</si>
  <si>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</si>
  <si>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</si>
  <si>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</si>
  <si>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</si>
  <si>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</si>
  <si>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</si>
  <si>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</si>
  <si>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</si>
  <si>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</si>
  <si>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</si>
  <si>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</si>
  <si>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</si>
  <si>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</si>
  <si>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</si>
  <si>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</si>
  <si>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</si>
  <si>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</si>
  <si>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</si>
  <si>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</si>
  <si>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</si>
  <si>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</si>
  <si>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</si>
  <si>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</si>
  <si>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</si>
  <si>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</si>
  <si>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</si>
  <si>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</si>
  <si>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</si>
  <si>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</si>
  <si>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</si>
  <si>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</si>
  <si>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</si>
  <si>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</si>
  <si>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</si>
  <si>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</si>
  <si>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</si>
  <si>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</si>
  <si>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</si>
  <si>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</si>
  <si>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</si>
  <si>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</si>
  <si>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</si>
  <si>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</si>
  <si>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</si>
  <si>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</si>
  <si>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</si>
  <si>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</si>
  <si>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</si>
  <si>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</si>
  <si>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</si>
  <si>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</si>
  <si>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</si>
  <si>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</si>
  <si>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</si>
  <si>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</si>
  <si>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</si>
  <si>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</si>
  <si>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</si>
  <si>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</si>
  <si>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</si>
  <si>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</si>
  <si>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</si>
  <si>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</si>
  <si>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</si>
  <si>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</si>
  <si>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</si>
  <si>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</si>
  <si>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</si>
  <si>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</si>
  <si>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</si>
  <si>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</si>
  <si>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</si>
  <si>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</si>
  <si>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</si>
  <si>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</si>
  <si>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</si>
  <si>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</si>
  <si>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</si>
  <si>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</si>
  <si>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</si>
  <si>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</si>
  <si>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</si>
  <si>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</si>
  <si>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</si>
  <si>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</si>
  <si>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</si>
  <si>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</si>
  <si>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</si>
  <si>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</si>
  <si>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</si>
  <si>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</si>
  <si>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</si>
  <si>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</si>
  <si>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</si>
  <si>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</si>
  <si>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</si>
  <si>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</si>
  <si>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</si>
  <si>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</si>
  <si>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</si>
  <si>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</si>
  <si>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</si>
  <si>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</si>
  <si>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</si>
  <si>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</si>
  <si>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</si>
  <si>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</si>
  <si>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</si>
  <si>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</si>
  <si>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</si>
  <si>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</si>
  <si>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</si>
  <si>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</si>
  <si>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</si>
  <si>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</si>
  <si>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</si>
  <si>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</si>
  <si>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</si>
  <si>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</si>
  <si>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</si>
  <si>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</si>
  <si>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</si>
  <si>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</si>
  <si>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</si>
  <si>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</si>
  <si>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</si>
  <si>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</si>
  <si>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</si>
  <si>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</si>
  <si>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</si>
  <si>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</si>
  <si>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</si>
  <si>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</si>
  <si>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</si>
  <si>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</si>
  <si>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</si>
  <si>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</si>
  <si>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</si>
  <si>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</si>
  <si>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</si>
  <si>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</si>
  <si>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</si>
  <si>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</si>
  <si>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</si>
  <si>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</si>
  <si>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</si>
  <si>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</si>
  <si>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</si>
  <si>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</si>
  <si>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</si>
  <si>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</si>
  <si>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</si>
  <si>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</si>
  <si>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</si>
  <si>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</si>
  <si>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</si>
  <si>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</si>
  <si>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</si>
  <si>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</si>
  <si>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</si>
  <si>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</si>
  <si>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</si>
  <si>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</si>
  <si>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</si>
  <si>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</si>
  <si>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</si>
  <si>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</si>
  <si>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</si>
  <si>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</si>
  <si>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</si>
  <si>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</si>
  <si>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</si>
  <si>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</si>
  <si>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</si>
  <si>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</si>
  <si>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</si>
  <si>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</si>
  <si>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</si>
  <si>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</si>
  <si>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</si>
  <si>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</si>
  <si>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</si>
  <si>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</si>
  <si>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</si>
  <si>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</si>
  <si>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</si>
  <si>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</si>
  <si>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</si>
  <si>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</si>
  <si>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</si>
  <si>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</si>
  <si>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</si>
  <si>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</si>
  <si>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</si>
  <si>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</si>
  <si>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</si>
  <si>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</si>
  <si>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</si>
  <si>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</si>
  <si>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</si>
  <si>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</si>
  <si>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</si>
  <si>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</si>
  <si>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</si>
  <si>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</si>
  <si>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</si>
  <si>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</si>
  <si>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</si>
  <si>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</si>
  <si>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</si>
  <si>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</si>
  <si>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</si>
  <si>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</si>
  <si>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</si>
  <si>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</si>
  <si>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</si>
  <si>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</si>
  <si>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</si>
  <si>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</si>
  <si>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</si>
  <si>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</si>
  <si>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</si>
  <si>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</si>
  <si>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</si>
  <si>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</si>
  <si>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</si>
  <si>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</si>
  <si>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</si>
  <si>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</si>
  <si>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</si>
  <si>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</si>
  <si>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</si>
  <si>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</si>
  <si>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</si>
  <si>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</si>
  <si>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</si>
  <si>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</si>
  <si>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</si>
  <si>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</si>
  <si>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</si>
  <si>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</si>
  <si>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</si>
  <si>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</si>
  <si>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</si>
  <si>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</si>
  <si>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</si>
  <si>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</si>
  <si>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</si>
  <si>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</si>
  <si>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</si>
  <si>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</si>
  <si>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</si>
  <si>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</si>
  <si>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</si>
  <si>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</si>
  <si>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</si>
  <si>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</si>
  <si>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</si>
  <si>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</si>
  <si>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</si>
  <si>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</si>
  <si>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</si>
  <si>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</si>
  <si>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</si>
  <si>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</si>
  <si>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</si>
  <si>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</si>
  <si>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</si>
  <si>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</si>
  <si>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</si>
  <si>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</si>
  <si>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</si>
  <si>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</si>
  <si>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</si>
  <si>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</si>
  <si>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</si>
  <si>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</si>
  <si>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</si>
  <si>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</si>
  <si>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</si>
  <si>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</si>
  <si>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</si>
  <si>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</si>
  <si>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</si>
  <si>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</si>
  <si>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</si>
  <si>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</si>
  <si>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</si>
  <si>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</si>
  <si>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</si>
  <si>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</si>
  <si>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</si>
  <si>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</si>
  <si>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</si>
  <si>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</si>
  <si>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</si>
  <si>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</si>
  <si>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</si>
  <si>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</si>
  <si>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</si>
  <si>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</si>
  <si>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</si>
  <si>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</si>
  <si>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</si>
  <si>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</si>
  <si>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</si>
  <si>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</si>
  <si>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</si>
  <si>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</si>
  <si>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</si>
  <si>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</si>
  <si>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</si>
  <si>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</si>
  <si>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</si>
  <si>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</si>
  <si>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</si>
  <si>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</si>
  <si>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</si>
  <si>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</si>
  <si>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</si>
  <si>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</si>
  <si>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</si>
  <si>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</si>
  <si>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</si>
  <si>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</si>
  <si>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</si>
  <si>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</si>
  <si>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</si>
  <si>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</si>
  <si>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</si>
  <si>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</si>
  <si>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</si>
  <si>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</si>
  <si>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</si>
  <si>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</si>
  <si>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</si>
  <si>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</si>
  <si>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</si>
  <si>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</si>
  <si>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</si>
  <si>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</si>
  <si>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</si>
  <si>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</si>
  <si>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</si>
  <si>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</si>
  <si>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</si>
  <si>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</si>
  <si>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</si>
  <si>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</si>
  <si>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</si>
  <si>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</si>
  <si>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</si>
  <si>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</si>
  <si>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</si>
  <si>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</si>
  <si>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</si>
  <si>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</si>
  <si>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</si>
  <si>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</si>
  <si>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</si>
  <si>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</si>
  <si>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</si>
  <si>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</si>
  <si>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</si>
  <si>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</si>
  <si>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</si>
  <si>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</si>
  <si>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</si>
  <si>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</si>
  <si>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</si>
  <si>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</si>
  <si>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</si>
  <si>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</si>
  <si>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</si>
  <si>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</si>
  <si>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</si>
  <si>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</si>
  <si>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</si>
  <si>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</si>
  <si>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</si>
  <si>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</si>
  <si>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</si>
  <si>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</si>
  <si>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</si>
  <si>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</si>
  <si>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</si>
  <si>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</si>
  <si>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</si>
  <si>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</si>
  <si>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</si>
  <si>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</si>
  <si>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</si>
  <si>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</si>
  <si>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</si>
  <si>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</si>
  <si>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</si>
  <si>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</si>
  <si>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</si>
  <si>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</si>
  <si>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</si>
  <si>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</si>
  <si>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</si>
  <si>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</si>
  <si>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</si>
  <si>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</si>
  <si>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</si>
  <si>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</si>
  <si>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</si>
  <si>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</si>
  <si>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</si>
  <si>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</si>
  <si>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</si>
  <si>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</si>
  <si>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</si>
  <si>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</si>
  <si>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</si>
  <si>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</si>
  <si>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</si>
  <si>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</si>
  <si>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</si>
  <si>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</si>
  <si>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</si>
  <si>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</si>
  <si>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</si>
  <si>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</si>
  <si>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</si>
  <si>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</si>
  <si>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</si>
  <si>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</si>
  <si>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</si>
  <si>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</si>
  <si>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</si>
  <si>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</si>
  <si>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</si>
  <si>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</si>
  <si>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</si>
  <si>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</si>
  <si>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</si>
  <si>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</si>
  <si>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</si>
  <si>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</si>
  <si>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</si>
  <si>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</si>
  <si>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</si>
  <si>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</si>
  <si>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</si>
  <si>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</si>
  <si>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</si>
  <si>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</si>
  <si>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</si>
  <si>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</si>
  <si>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</si>
  <si>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</si>
  <si>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</si>
  <si>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</si>
  <si>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</si>
  <si>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</si>
  <si>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</si>
  <si>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</si>
  <si>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</si>
  <si>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</si>
  <si>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</si>
  <si>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</si>
  <si>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</si>
  <si>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</si>
  <si>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</si>
  <si>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</si>
  <si>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</si>
  <si>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</si>
  <si>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</si>
  <si>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</si>
  <si>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</si>
  <si>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</si>
  <si>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</si>
  <si>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</si>
  <si>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</si>
  <si>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</si>
  <si>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</si>
  <si>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</si>
  <si>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</si>
  <si>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</si>
  <si>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</si>
  <si>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</si>
  <si>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</si>
  <si>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</si>
  <si>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</si>
  <si>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</si>
  <si>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</si>
  <si>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</si>
  <si>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</si>
  <si>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</si>
  <si>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</si>
  <si>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</si>
  <si>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</si>
  <si>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</si>
  <si>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</si>
  <si>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</si>
  <si>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</si>
  <si>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</si>
  <si>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</si>
  <si>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</si>
  <si>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</si>
  <si>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</si>
  <si>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</si>
  <si>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</si>
  <si>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</si>
  <si>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</si>
  <si>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</si>
  <si>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</si>
  <si>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</si>
  <si>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</si>
  <si>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</si>
  <si>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</si>
  <si>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</si>
  <si>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</si>
  <si>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</si>
  <si>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</si>
  <si>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</si>
  <si>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</si>
  <si>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</si>
  <si>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</si>
  <si>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</si>
  <si>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</si>
  <si>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</si>
  <si>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</si>
  <si>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</si>
  <si>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</si>
  <si>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</si>
  <si>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</si>
  <si>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</si>
  <si>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</si>
  <si>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</si>
  <si>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</si>
  <si>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</si>
  <si>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</si>
  <si>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</si>
  <si>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</si>
  <si>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</si>
  <si>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</si>
  <si>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</si>
  <si>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</si>
  <si>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</si>
  <si>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</si>
  <si>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</si>
  <si>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</si>
  <si>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</si>
  <si>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</si>
  <si>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</si>
  <si>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</si>
  <si>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</si>
  <si>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</si>
  <si>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</si>
  <si>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</si>
  <si>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</si>
  <si>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</si>
  <si>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</si>
  <si>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</si>
  <si>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</si>
  <si>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</si>
  <si>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</si>
  <si>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</si>
  <si>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</si>
  <si>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</si>
  <si>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</si>
  <si>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</si>
  <si>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</si>
  <si>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</si>
  <si>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</si>
  <si>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</si>
  <si>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</si>
  <si>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</si>
  <si>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</si>
  <si>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</si>
  <si>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</si>
  <si>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</si>
  <si>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</si>
  <si>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</si>
  <si>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</si>
  <si>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</si>
  <si>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</si>
  <si>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</si>
  <si>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</si>
  <si>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</si>
  <si>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</si>
  <si>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</si>
  <si>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</si>
  <si>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</si>
  <si>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</si>
  <si>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</si>
  <si>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</si>
  <si>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</si>
  <si>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</si>
  <si>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</si>
  <si>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</si>
  <si>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</si>
  <si>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</si>
  <si>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</si>
  <si>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</si>
  <si>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</si>
  <si>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</si>
  <si>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</si>
  <si>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</si>
  <si>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</si>
  <si>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</si>
  <si>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</si>
  <si>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</si>
  <si>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</si>
  <si>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</si>
  <si>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</si>
  <si>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</si>
  <si>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</si>
  <si>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</si>
  <si>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</si>
  <si>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</si>
  <si>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</si>
  <si>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</si>
  <si>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</si>
  <si>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</si>
  <si>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</si>
  <si>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</si>
  <si>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</si>
  <si>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</si>
  <si>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</si>
  <si>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</si>
  <si>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</si>
  <si>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</si>
  <si>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</si>
  <si>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</si>
  <si>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</si>
  <si>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</si>
  <si>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</si>
  <si>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</si>
  <si>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</si>
  <si>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</si>
  <si>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</si>
  <si>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</si>
  <si>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</si>
  <si>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</si>
  <si>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</si>
  <si>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</si>
  <si>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</si>
  <si>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</si>
  <si>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</si>
  <si>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</si>
  <si>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</si>
  <si>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</si>
  <si>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</si>
  <si>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</si>
  <si>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</si>
  <si>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</si>
  <si>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</si>
  <si>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</si>
  <si>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</si>
  <si>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</si>
  <si>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</si>
  <si>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</si>
  <si>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</si>
  <si>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</si>
  <si>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</si>
  <si>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</si>
  <si>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</si>
  <si>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</si>
  <si>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</si>
  <si>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</si>
  <si>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</si>
  <si>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</si>
  <si>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</si>
  <si>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</si>
  <si>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</si>
  <si>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</si>
  <si>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</si>
  <si>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</si>
  <si>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</si>
  <si>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</si>
  <si>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</si>
  <si>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</si>
  <si>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</si>
  <si>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</si>
  <si>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</si>
  <si>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</si>
  <si>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</si>
  <si>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</si>
  <si>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</si>
  <si>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</si>
  <si>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</si>
  <si>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</si>
  <si>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</si>
  <si>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</si>
  <si>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</si>
  <si>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</si>
  <si>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</si>
  <si>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</si>
  <si>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</si>
  <si>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</si>
  <si>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</si>
  <si>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</si>
  <si>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</si>
  <si>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</si>
  <si>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</si>
  <si>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</si>
  <si>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</si>
  <si>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</si>
  <si>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</si>
  <si>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</si>
  <si>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</si>
  <si>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</si>
  <si>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</si>
  <si>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</si>
  <si>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</si>
  <si>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</si>
  <si>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</si>
  <si>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</si>
  <si>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</si>
  <si>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</si>
  <si>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</si>
  <si>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</si>
  <si>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</si>
  <si>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</si>
  <si>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</si>
  <si>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</si>
  <si>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</si>
  <si>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</si>
  <si>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</si>
  <si>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</si>
  <si>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</si>
  <si>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</si>
  <si>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</si>
  <si>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</si>
  <si>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</si>
  <si>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</si>
  <si>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</si>
  <si>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</si>
  <si>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</si>
  <si>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</si>
  <si>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</si>
  <si>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</si>
  <si>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</si>
  <si>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</si>
  <si>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</si>
  <si>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</si>
  <si>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</si>
  <si>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</si>
  <si>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</si>
  <si>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</si>
  <si>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</si>
  <si>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</si>
  <si>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</si>
  <si>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</si>
  <si>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</si>
  <si>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</si>
  <si>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</si>
  <si>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</si>
  <si>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</si>
  <si>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</si>
  <si>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</si>
  <si>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</si>
  <si>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</si>
  <si>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</si>
  <si>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</si>
  <si>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</si>
  <si>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</si>
  <si>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</si>
  <si>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</si>
  <si>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</si>
  <si>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</si>
  <si>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</si>
  <si>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</si>
  <si>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</si>
  <si>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</si>
  <si>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</si>
  <si>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</si>
  <si>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</si>
  <si>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</si>
  <si>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</si>
  <si>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</si>
  <si>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</si>
  <si>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</si>
  <si>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</si>
  <si>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</si>
  <si>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</si>
  <si>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</si>
  <si>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</si>
  <si>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</si>
  <si>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</si>
  <si>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</si>
  <si>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</si>
  <si>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</si>
  <si>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</si>
  <si>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</si>
  <si>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</si>
  <si>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</si>
  <si>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</si>
  <si>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</si>
  <si>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</si>
  <si>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</si>
  <si>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</si>
  <si>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</si>
  <si>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</si>
  <si>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</si>
  <si>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</si>
  <si>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</si>
  <si>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</si>
  <si>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</si>
  <si>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</si>
  <si>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</si>
  <si>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</si>
  <si>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</si>
  <si>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</si>
  <si>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</si>
  <si>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</si>
  <si>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</si>
  <si>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</si>
  <si>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</si>
  <si>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</si>
  <si>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</si>
  <si>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</si>
  <si>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</si>
  <si>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</si>
  <si>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</si>
  <si>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</si>
  <si>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</si>
  <si>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</si>
  <si>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</si>
  <si>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</si>
  <si>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</si>
  <si>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</si>
  <si>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</si>
  <si>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</si>
  <si>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</si>
  <si>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</si>
  <si>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</si>
  <si>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</si>
  <si>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</si>
  <si>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</si>
  <si>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</si>
  <si>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</si>
  <si>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</si>
  <si>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</si>
  <si>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</si>
  <si>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</si>
  <si>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</si>
  <si>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</si>
  <si>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</si>
  <si>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</si>
  <si>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</si>
  <si>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</si>
  <si>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</si>
  <si>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</si>
  <si>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</si>
  <si>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</si>
  <si>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</si>
  <si>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</si>
  <si>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</si>
  <si>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</si>
  <si>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</si>
  <si>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</si>
  <si>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</si>
  <si>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</si>
  <si>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</si>
  <si>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</si>
  <si>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</si>
  <si>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</si>
  <si>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</si>
  <si>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</si>
  <si>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</si>
  <si>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</si>
  <si>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</si>
  <si>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</si>
  <si>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</si>
  <si>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</si>
  <si>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</si>
  <si>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</si>
  <si>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</si>
  <si>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</si>
  <si>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</si>
  <si>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</si>
  <si>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</si>
  <si>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</si>
  <si>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</si>
  <si>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</si>
  <si>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</si>
  <si>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</si>
  <si>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</si>
  <si>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</si>
  <si>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</si>
  <si>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</si>
  <si>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</si>
  <si>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</si>
  <si>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</si>
  <si>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</si>
  <si>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</si>
  <si>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</si>
  <si>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</si>
  <si>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</si>
  <si>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</si>
  <si>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</si>
  <si>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</si>
  <si>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</si>
  <si>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</si>
  <si>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</si>
  <si>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</si>
  <si>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</si>
  <si>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</si>
  <si>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</si>
  <si>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</si>
  <si>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</si>
  <si>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</si>
  <si>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</si>
  <si>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</si>
  <si>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</si>
  <si>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</si>
  <si>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</si>
  <si>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</si>
  <si>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</si>
  <si>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</si>
  <si>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</si>
  <si>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</si>
  <si>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</si>
  <si>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</si>
  <si>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</si>
  <si>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</si>
  <si>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</si>
  <si>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</si>
  <si>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</si>
  <si>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</si>
  <si>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</si>
  <si>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</si>
  <si>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</si>
  <si>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</si>
  <si>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</si>
  <si>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</si>
  <si>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</si>
  <si>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</si>
  <si>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</si>
  <si>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</si>
  <si>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</si>
  <si>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</si>
  <si>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</si>
  <si>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</si>
  <si>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</si>
  <si>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</si>
  <si>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</si>
  <si>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</si>
  <si>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</si>
  <si>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</si>
  <si>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</si>
  <si>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</si>
  <si>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</si>
  <si>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</si>
  <si>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</si>
  <si>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</si>
  <si>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</si>
  <si>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</si>
  <si>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</si>
  <si>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</si>
  <si>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</si>
  <si>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</si>
  <si>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</si>
  <si>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</si>
  <si>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</si>
  <si>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</si>
  <si>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</si>
  <si>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</si>
  <si>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</si>
  <si>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</si>
  <si>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</si>
  <si>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</si>
  <si>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</si>
  <si>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</si>
  <si>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</si>
  <si>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</si>
  <si>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</si>
  <si>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</si>
  <si>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</si>
  <si>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</si>
  <si>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</si>
  <si>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</si>
  <si>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</si>
  <si>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</si>
  <si>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</si>
  <si>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</si>
  <si>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</si>
  <si>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</si>
  <si>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</si>
  <si>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</si>
  <si>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</si>
  <si>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</si>
  <si>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</si>
  <si>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</si>
  <si>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</si>
  <si>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</si>
  <si>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</si>
  <si>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</si>
  <si>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</si>
  <si>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</si>
  <si>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</si>
  <si>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</si>
  <si>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</si>
  <si>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</si>
  <si>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</si>
  <si>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</si>
  <si>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</si>
  <si>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</si>
  <si>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</si>
  <si>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</si>
  <si>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</si>
  <si>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</si>
  <si>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</si>
  <si>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</si>
  <si>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</si>
  <si>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</si>
  <si>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</si>
  <si>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</si>
  <si>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</si>
  <si>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</si>
  <si>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</si>
  <si>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</si>
  <si>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</si>
  <si>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</si>
  <si>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</si>
  <si>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</si>
  <si>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</si>
  <si>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</si>
  <si>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</si>
  <si>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</si>
  <si>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</si>
  <si>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</si>
  <si>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</si>
  <si>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</si>
  <si>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</si>
  <si>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</si>
  <si>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</si>
  <si>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</si>
  <si>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</si>
  <si>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</si>
  <si>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</si>
  <si>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</si>
  <si>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</si>
  <si>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</si>
  <si>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</si>
  <si>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</si>
  <si>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</si>
  <si>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</si>
  <si>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</si>
  <si>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</si>
  <si>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</si>
  <si>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</si>
  <si>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</si>
  <si>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</si>
  <si>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</si>
  <si>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</si>
  <si>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</si>
  <si>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</si>
  <si>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</si>
  <si>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</si>
  <si>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</si>
  <si>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</si>
  <si>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</si>
  <si>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</si>
  <si>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</si>
  <si>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</si>
  <si>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</si>
  <si>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</si>
  <si>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</si>
  <si>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</si>
  <si>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</si>
  <si>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</si>
  <si>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</si>
  <si>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</si>
  <si>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</si>
  <si>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</si>
  <si>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</si>
  <si>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</si>
  <si>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</si>
  <si>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</si>
  <si>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</si>
  <si>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</si>
  <si>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</si>
  <si>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</si>
  <si>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</si>
  <si>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</si>
  <si>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</si>
  <si>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</si>
  <si>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</si>
  <si>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</si>
  <si>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</si>
  <si>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</si>
  <si>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</si>
  <si>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</si>
  <si>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</si>
  <si>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</si>
  <si>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</si>
  <si>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</si>
  <si>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</si>
  <si>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</si>
  <si>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</si>
  <si>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</si>
  <si>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</si>
  <si>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</si>
  <si>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</si>
  <si>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</si>
  <si>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</si>
  <si>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</si>
  <si>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</si>
  <si>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</si>
  <si>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</si>
  <si>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</si>
  <si>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</si>
  <si>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</si>
  <si>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</si>
  <si>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</si>
  <si>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</si>
  <si>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</si>
  <si>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</si>
  <si>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</si>
  <si>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</si>
  <si>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</si>
  <si>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</si>
  <si>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</si>
  <si>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</si>
  <si>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</si>
  <si>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</si>
  <si>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</si>
  <si>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</si>
  <si>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</si>
  <si>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</si>
  <si>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</si>
  <si>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</si>
  <si>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</si>
  <si>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</si>
  <si>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</si>
  <si>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</si>
  <si>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</si>
  <si>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</si>
  <si>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</si>
  <si>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</si>
  <si>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</si>
  <si>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</si>
  <si>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</si>
  <si>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</si>
  <si>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</si>
  <si>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</si>
  <si>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</si>
  <si>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</si>
  <si>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</si>
  <si>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</si>
  <si>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</si>
  <si>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</si>
  <si>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</si>
  <si>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</si>
  <si>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</si>
  <si>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</si>
  <si>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</si>
  <si>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</si>
  <si>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</si>
  <si>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</si>
  <si>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</si>
  <si>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</si>
  <si>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</si>
  <si>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</si>
  <si>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</si>
  <si>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</si>
  <si>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</si>
  <si>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</si>
  <si>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</si>
  <si>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</si>
  <si>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</si>
  <si>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</si>
  <si>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</si>
  <si>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</si>
  <si>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</si>
  <si>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</si>
  <si>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</si>
  <si>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</si>
  <si>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</si>
  <si>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</si>
  <si>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</si>
  <si>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</si>
  <si>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</si>
  <si>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</si>
  <si>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</si>
  <si>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</si>
  <si>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</si>
  <si>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</si>
  <si>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</si>
  <si>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</si>
  <si>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</si>
  <si>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</si>
  <si>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</si>
  <si>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</si>
  <si>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</si>
  <si>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</si>
  <si>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</si>
  <si>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</si>
  <si>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</si>
  <si>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</si>
  <si>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</si>
  <si>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</si>
  <si>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</si>
  <si>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</si>
  <si>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</si>
  <si>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</si>
  <si>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</si>
  <si>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</si>
  <si>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</si>
  <si>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</si>
  <si>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</si>
  <si>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</si>
  <si>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</si>
  <si>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</si>
  <si>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</si>
  <si>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</si>
  <si>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</si>
  <si>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</si>
  <si>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</si>
  <si>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</si>
  <si>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</si>
  <si>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</si>
  <si>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</si>
  <si>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</si>
  <si>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</si>
  <si>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</si>
  <si>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</si>
  <si>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</si>
  <si>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</si>
  <si>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</si>
  <si>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</si>
  <si>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</si>
  <si>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</si>
  <si>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</si>
  <si>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</si>
  <si>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</si>
  <si>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</si>
  <si>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</si>
  <si>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</si>
  <si>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</si>
  <si>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</si>
  <si>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</si>
  <si>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</si>
  <si>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</si>
  <si>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</si>
  <si>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</si>
  <si>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</si>
  <si>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</si>
  <si>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</si>
  <si>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</si>
  <si>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</si>
  <si>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</si>
  <si>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</si>
  <si>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</si>
  <si>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</si>
  <si>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</si>
  <si>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</si>
  <si>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</si>
  <si>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</si>
  <si>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</si>
  <si>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</si>
  <si>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</si>
  <si>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</si>
  <si>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</si>
  <si>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</si>
  <si>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</si>
  <si>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</si>
  <si>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</si>
  <si>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</si>
  <si>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</si>
  <si>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</si>
  <si>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</si>
  <si>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</si>
  <si>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</si>
  <si>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</si>
  <si>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</si>
  <si>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</si>
  <si>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</si>
  <si>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</si>
  <si>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</si>
  <si>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</si>
  <si>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</si>
  <si>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</si>
  <si>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</si>
  <si>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</si>
  <si>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</si>
  <si>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</si>
  <si>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</si>
  <si>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</si>
  <si>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</si>
  <si>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</si>
  <si>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</si>
  <si>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</si>
  <si>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</si>
  <si>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</si>
  <si>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</si>
  <si>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</si>
  <si>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</si>
  <si>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</si>
  <si>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</si>
  <si>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</si>
  <si>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</si>
  <si>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</si>
  <si>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</si>
  <si>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</si>
  <si>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</si>
  <si>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</si>
  <si>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</si>
  <si>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</si>
  <si>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</si>
  <si>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</si>
  <si>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</si>
  <si>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</si>
  <si>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</si>
  <si>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</si>
  <si>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</si>
  <si>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</si>
  <si>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</si>
  <si>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</si>
  <si>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</si>
  <si>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</si>
  <si>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</si>
  <si>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</si>
  <si>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</si>
  <si>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</si>
  <si>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</si>
  <si>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</si>
  <si>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</si>
  <si>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</si>
  <si>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</si>
  <si>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</si>
  <si>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</si>
  <si>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</si>
  <si>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</si>
  <si>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</si>
  <si>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</si>
  <si>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</si>
  <si>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</si>
  <si>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</si>
  <si>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</si>
  <si>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</si>
  <si>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</si>
  <si>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</si>
  <si>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</si>
  <si>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</si>
  <si>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</si>
  <si>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</si>
  <si>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</si>
  <si>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</si>
  <si>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</si>
  <si>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</si>
  <si>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</si>
  <si>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</si>
  <si>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</si>
  <si>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</si>
  <si>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</si>
  <si>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</si>
  <si>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</si>
  <si>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</si>
  <si>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</si>
  <si>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</si>
  <si>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</si>
  <si>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</si>
  <si>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</si>
  <si>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</si>
  <si>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</si>
  <si>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</si>
  <si>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</si>
  <si>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</si>
  <si>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</si>
  <si>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</si>
  <si>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</si>
  <si>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</si>
  <si>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</si>
  <si>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</si>
  <si>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</si>
  <si>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</si>
  <si>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</si>
  <si>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</si>
  <si>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</si>
  <si>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</si>
  <si>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</si>
  <si>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</si>
  <si>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</si>
  <si>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</si>
  <si>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</si>
  <si>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</si>
  <si>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</si>
  <si>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</si>
  <si>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</si>
  <si>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</si>
  <si>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</si>
  <si>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</si>
  <si>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</si>
  <si>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</si>
  <si>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</si>
  <si>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</si>
  <si>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</si>
  <si>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</si>
  <si>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</si>
  <si>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</si>
  <si>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</si>
  <si>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</si>
  <si>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</si>
  <si>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</si>
  <si>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</si>
  <si>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</si>
  <si>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</si>
  <si>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</si>
  <si>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</si>
  <si>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</si>
  <si>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</si>
  <si>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</si>
  <si>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</si>
  <si>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</si>
  <si>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</si>
  <si>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</si>
  <si>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</si>
  <si>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</si>
  <si>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</si>
  <si>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</si>
  <si>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</si>
  <si>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</si>
  <si>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</si>
  <si>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</si>
  <si>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</si>
  <si>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</si>
  <si>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</si>
  <si>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</si>
  <si>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</si>
  <si>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</si>
  <si>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</si>
  <si>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</si>
  <si>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</si>
  <si>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</si>
  <si>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</si>
  <si>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</si>
  <si>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</si>
  <si>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</si>
  <si>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</si>
  <si>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</si>
  <si>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</si>
  <si>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</si>
  <si>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</si>
  <si>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</si>
  <si>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</si>
  <si>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</si>
  <si>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</si>
  <si>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</si>
  <si>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</si>
  <si>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</si>
  <si>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</si>
  <si>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</si>
  <si>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</si>
  <si>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</si>
  <si>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</si>
  <si>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</si>
  <si>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</si>
  <si>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</si>
  <si>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</si>
  <si>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</si>
  <si>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</si>
  <si>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</si>
  <si>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</si>
  <si>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</si>
  <si>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</si>
  <si>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</si>
  <si>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</si>
  <si>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</si>
  <si>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</si>
  <si>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</si>
  <si>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</si>
  <si>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</si>
  <si>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</si>
  <si>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</si>
  <si>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</si>
  <si>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</si>
  <si>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</si>
  <si>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</si>
  <si>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</si>
  <si>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</si>
  <si>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</si>
  <si>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</si>
  <si>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</si>
  <si>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</si>
  <si>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</si>
  <si>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</si>
  <si>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</si>
  <si>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</si>
  <si>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</si>
  <si>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</si>
  <si>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</si>
  <si>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</si>
  <si>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</si>
  <si>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</si>
  <si>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</si>
  <si>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</si>
  <si>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</si>
  <si>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</si>
  <si>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</si>
  <si>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</si>
  <si>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</si>
  <si>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</si>
  <si>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</si>
  <si>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</si>
  <si>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</si>
  <si>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</si>
  <si>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</si>
  <si>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</si>
  <si>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</si>
  <si>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</si>
  <si>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</si>
  <si>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</si>
  <si>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</si>
  <si>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</si>
  <si>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</si>
  <si>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</si>
  <si>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</si>
  <si>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</si>
  <si>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</si>
  <si>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</si>
  <si>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</si>
  <si>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</si>
  <si>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</si>
  <si>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</si>
  <si>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</si>
  <si>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</si>
  <si>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</si>
  <si>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</si>
  <si>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</si>
  <si>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</si>
  <si>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</si>
  <si>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</si>
  <si>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</si>
  <si>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</si>
  <si>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</si>
  <si>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</si>
  <si>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</si>
  <si>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</si>
  <si>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</si>
  <si>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</si>
  <si>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</si>
  <si>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</si>
  <si>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</si>
  <si>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</si>
  <si>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</si>
  <si>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</si>
  <si>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</si>
  <si>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</si>
  <si>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</si>
  <si>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</si>
  <si>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</si>
  <si>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</si>
  <si>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</si>
  <si>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</si>
  <si>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</si>
  <si>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</si>
  <si>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</si>
  <si>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</si>
  <si>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</si>
  <si>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</si>
  <si>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</si>
  <si>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</si>
  <si>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</si>
  <si>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</si>
  <si>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</si>
  <si>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</si>
  <si>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</si>
  <si>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</si>
  <si>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</si>
  <si>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</si>
  <si>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</si>
  <si>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</si>
  <si>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</si>
  <si>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</si>
  <si>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</si>
  <si>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</si>
  <si>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</si>
  <si>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</si>
  <si>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</si>
  <si>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</si>
  <si>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</si>
  <si>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</si>
  <si>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</si>
  <si>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</si>
  <si>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</si>
  <si>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</si>
  <si>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</si>
  <si>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</si>
  <si>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</si>
  <si>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</si>
  <si>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</si>
  <si>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</si>
  <si>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</si>
  <si>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</si>
  <si>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</si>
  <si>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</si>
  <si>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</si>
  <si>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</si>
  <si>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</si>
  <si>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</si>
  <si>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</si>
  <si>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</si>
  <si>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</si>
  <si>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</si>
  <si>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</si>
  <si>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</si>
  <si>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</si>
  <si>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</si>
  <si>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</si>
  <si>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</si>
  <si>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</si>
  <si>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</si>
  <si>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</si>
  <si>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</si>
  <si>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</si>
  <si>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</si>
  <si>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</si>
  <si>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</si>
  <si>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</si>
  <si>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</si>
  <si>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</si>
  <si>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</si>
  <si>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</si>
  <si>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</si>
  <si>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</si>
  <si>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</si>
  <si>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</si>
  <si>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</si>
  <si>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</si>
  <si>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</si>
  <si>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</si>
  <si>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</si>
  <si>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</si>
  <si>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</si>
  <si>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</si>
  <si>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</si>
  <si>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</si>
  <si>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</si>
  <si>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</si>
  <si>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</si>
  <si>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</si>
  <si>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</si>
  <si>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</si>
  <si>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</si>
  <si>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</si>
  <si>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</si>
  <si>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</si>
  <si>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</si>
  <si>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</si>
  <si>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</si>
  <si>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</si>
  <si>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</si>
  <si>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</si>
  <si>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</si>
  <si>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</si>
  <si>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</si>
  <si>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</si>
  <si>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</si>
  <si>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</si>
  <si>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</si>
  <si>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</si>
  <si>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</si>
  <si>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</si>
  <si>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</si>
  <si>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</si>
  <si>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</si>
  <si>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</si>
  <si>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</si>
  <si>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</si>
  <si>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</si>
  <si>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</si>
  <si>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</si>
  <si>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</si>
  <si>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</si>
  <si>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</si>
  <si>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</si>
  <si>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</si>
  <si>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</si>
  <si>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</si>
  <si>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</si>
  <si>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</si>
  <si>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</si>
  <si>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</si>
  <si>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</si>
  <si>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</si>
  <si>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</si>
  <si>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</si>
  <si>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</si>
  <si>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</si>
  <si>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</si>
  <si>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</si>
  <si>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</si>
  <si>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</si>
  <si>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</si>
  <si>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</si>
  <si>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</si>
  <si>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</si>
  <si>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</si>
  <si>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</si>
  <si>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</si>
  <si>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</si>
  <si>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</si>
  <si>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</si>
  <si>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</si>
  <si>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</si>
  <si>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</si>
  <si>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</si>
  <si>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</si>
  <si>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</si>
  <si>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</si>
  <si>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</si>
  <si>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</si>
  <si>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</si>
  <si>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</si>
  <si>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</si>
  <si>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</si>
  <si>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</si>
  <si>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</si>
  <si>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</si>
  <si>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</si>
  <si>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</si>
  <si>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</si>
  <si>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</si>
  <si>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</si>
  <si>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</si>
  <si>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</si>
  <si>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</si>
  <si>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</si>
  <si>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</si>
  <si>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</si>
  <si>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</si>
  <si>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</si>
  <si>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</si>
  <si>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</si>
  <si>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</si>
  <si>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</si>
  <si>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</si>
  <si>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</si>
  <si>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</si>
  <si>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</si>
  <si>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</si>
  <si>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</si>
  <si>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</si>
  <si>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</si>
  <si>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</si>
  <si>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</si>
  <si>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</si>
  <si>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</si>
  <si>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</si>
  <si>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</si>
  <si>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</si>
  <si>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</si>
  <si>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</si>
  <si>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</si>
  <si>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</si>
  <si>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</si>
  <si>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</si>
  <si>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</si>
  <si>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</si>
  <si>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</si>
  <si>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</si>
  <si>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</si>
  <si>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</si>
  <si>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</si>
  <si>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</si>
  <si>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</si>
  <si>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</si>
  <si>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</si>
  <si>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</si>
  <si>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</si>
  <si>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</si>
  <si>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</si>
  <si>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</si>
  <si>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</si>
  <si>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</si>
  <si>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</si>
  <si>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</si>
  <si>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</si>
  <si>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</si>
  <si>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</si>
  <si>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</si>
  <si>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</si>
  <si>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</si>
  <si>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</si>
  <si>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</si>
  <si>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</si>
  <si>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</si>
  <si>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</si>
  <si>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</si>
  <si>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</si>
  <si>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</si>
  <si>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</si>
  <si>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</si>
  <si>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</si>
  <si>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</si>
  <si>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</si>
  <si>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</si>
  <si>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</si>
  <si>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</si>
  <si>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</si>
  <si>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</si>
  <si>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</si>
  <si>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</si>
  <si>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</si>
  <si>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</si>
  <si>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</si>
  <si>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</si>
  <si>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</si>
  <si>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</si>
  <si>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</si>
  <si>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</si>
  <si>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</si>
  <si>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</si>
  <si>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</si>
  <si>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</si>
  <si>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</si>
  <si>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</si>
  <si>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</si>
  <si>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</si>
  <si>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</si>
  <si>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</si>
  <si>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</si>
  <si>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</si>
  <si>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</si>
  <si>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</si>
  <si>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</si>
  <si>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</si>
  <si>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</si>
  <si>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</si>
  <si>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</si>
  <si>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</si>
  <si>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</si>
  <si>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</si>
  <si>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</si>
  <si>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</si>
  <si>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</si>
  <si>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</si>
  <si>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</si>
  <si>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</si>
  <si>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</si>
  <si>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</si>
  <si>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</si>
  <si>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</si>
  <si>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</si>
  <si>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</si>
  <si>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</si>
  <si>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</si>
  <si>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</si>
  <si>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</si>
  <si>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</si>
  <si>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</si>
  <si>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</si>
  <si>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</si>
  <si>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</si>
  <si>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</si>
  <si>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</si>
  <si>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</si>
  <si>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</si>
  <si>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</si>
  <si>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</si>
  <si>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</si>
  <si>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</si>
  <si>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</si>
  <si>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</si>
  <si>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</si>
  <si>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</si>
  <si>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</si>
  <si>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</si>
  <si>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</si>
  <si>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</si>
  <si>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</si>
  <si>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</si>
  <si>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</si>
  <si>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</si>
  <si>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</si>
  <si>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</si>
  <si>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</si>
  <si>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</si>
  <si>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</si>
  <si>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</si>
  <si>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</si>
  <si>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</si>
  <si>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</si>
  <si>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</si>
  <si>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</si>
  <si>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</si>
  <si>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</si>
  <si>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</si>
  <si>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</si>
  <si>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</si>
  <si>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</si>
  <si>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</si>
  <si>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</si>
  <si>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</si>
  <si>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</si>
  <si>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</si>
  <si>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</si>
  <si>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</si>
  <si>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</si>
  <si>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</si>
  <si>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</si>
  <si>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</si>
  <si>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</si>
  <si>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</si>
  <si>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</si>
  <si>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</si>
  <si>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</si>
  <si>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</si>
  <si>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</si>
  <si>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</si>
  <si>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</si>
  <si>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</si>
  <si>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</si>
  <si>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</si>
  <si>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</si>
  <si>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</si>
  <si>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</si>
  <si>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</si>
  <si>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</si>
  <si>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</si>
  <si>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</si>
  <si>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</si>
  <si>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</si>
  <si>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</si>
  <si>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</si>
  <si>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</si>
  <si>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</si>
  <si>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</si>
  <si>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</si>
  <si>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</si>
  <si>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</si>
  <si>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</si>
  <si>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</si>
  <si>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</si>
  <si>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</si>
  <si>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</si>
  <si>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</si>
  <si>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</si>
  <si>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</si>
  <si>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</si>
  <si>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</si>
  <si>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</si>
  <si>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</si>
  <si>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</si>
  <si>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</si>
  <si>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</si>
  <si>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</si>
  <si>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</si>
  <si>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</si>
  <si>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</si>
  <si>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</si>
  <si>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</si>
  <si>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</si>
  <si>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</si>
  <si>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</si>
  <si>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</si>
  <si>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</si>
  <si>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</si>
  <si>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</si>
  <si>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</si>
  <si>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</si>
  <si>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</si>
  <si>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</si>
  <si>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</si>
  <si>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</si>
  <si>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</si>
  <si>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</si>
  <si>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</si>
  <si>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</si>
  <si>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</si>
  <si>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</si>
  <si>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</si>
  <si>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</si>
  <si>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</si>
  <si>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</si>
  <si>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</si>
  <si>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</si>
  <si>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</si>
  <si>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</si>
  <si>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</si>
  <si>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</si>
  <si>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</si>
  <si>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</si>
  <si>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</si>
  <si>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</si>
  <si>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</si>
  <si>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</si>
  <si>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</si>
  <si>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</si>
  <si>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</si>
  <si>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</si>
  <si>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</si>
  <si>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</si>
  <si>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</si>
  <si>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</si>
  <si>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</si>
  <si>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</si>
  <si>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</si>
  <si>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</si>
  <si>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</si>
  <si>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</si>
  <si>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</si>
  <si>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</si>
  <si>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</si>
  <si>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</si>
  <si>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</si>
  <si>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</si>
  <si>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</si>
  <si>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</si>
  <si>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</si>
  <si>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</si>
  <si>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</si>
  <si>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</si>
  <si>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</si>
  <si>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</si>
  <si>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</si>
  <si>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</si>
  <si>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</si>
  <si>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</si>
  <si>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</si>
  <si>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</si>
  <si>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</si>
  <si>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</si>
  <si>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</si>
  <si>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</si>
  <si>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</si>
  <si>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</si>
  <si>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</si>
  <si>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</si>
  <si>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</si>
  <si>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</si>
  <si>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</si>
  <si>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</si>
  <si>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</si>
  <si>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</si>
  <si>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</si>
  <si>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</si>
  <si>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</si>
  <si>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</si>
  <si>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</si>
  <si>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</si>
  <si>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</si>
  <si>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</si>
  <si>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</si>
  <si>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</si>
  <si>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</si>
  <si>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</si>
  <si>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</si>
  <si>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</si>
  <si>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</si>
  <si>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</si>
  <si>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</si>
  <si>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</si>
  <si>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</si>
  <si>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</si>
  <si>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</si>
  <si>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</si>
  <si>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</si>
  <si>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</si>
  <si>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</si>
  <si>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</si>
  <si>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</si>
  <si>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</si>
  <si>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</si>
  <si>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</si>
  <si>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</si>
  <si>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</si>
  <si>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</si>
  <si>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</si>
  <si>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</si>
  <si>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</si>
  <si>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</si>
  <si>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</si>
  <si>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</si>
  <si>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</si>
  <si>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</si>
  <si>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</si>
  <si>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</si>
  <si>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</si>
  <si>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</si>
  <si>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</si>
  <si>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</si>
  <si>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</si>
  <si>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</si>
  <si>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</si>
  <si>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</si>
  <si>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</si>
  <si>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</si>
  <si>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</si>
  <si>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</si>
  <si>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</si>
  <si>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</si>
  <si>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</si>
  <si>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</si>
  <si>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</si>
  <si>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</si>
  <si>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</si>
  <si>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</si>
  <si>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</si>
  <si>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</si>
  <si>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</si>
  <si>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</si>
  <si>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</si>
  <si>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</si>
  <si>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</si>
  <si>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</si>
  <si>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</si>
  <si>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</si>
  <si>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</si>
  <si>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</si>
  <si>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</si>
  <si>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</si>
  <si>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</si>
  <si>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</si>
  <si>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</si>
  <si>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</si>
  <si>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</si>
  <si>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</si>
  <si>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</si>
  <si>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</si>
  <si>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</si>
  <si>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</si>
  <si>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</si>
  <si>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</si>
  <si>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</si>
  <si>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</si>
  <si>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</si>
  <si>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</si>
  <si>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</si>
  <si>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</si>
  <si>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</si>
  <si>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</si>
  <si>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</si>
  <si>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</si>
  <si>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</si>
  <si>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</si>
  <si>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</si>
  <si>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</si>
  <si>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</si>
  <si>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</si>
  <si>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</si>
  <si>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</si>
  <si>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</si>
  <si>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</si>
  <si>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</si>
  <si>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</si>
  <si>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</si>
  <si>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</si>
  <si>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</si>
  <si>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</si>
  <si>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</si>
  <si>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</si>
  <si>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</si>
  <si>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</si>
  <si>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</si>
  <si>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</si>
  <si>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</si>
  <si>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</si>
  <si>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</si>
  <si>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</si>
  <si>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</si>
  <si>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</si>
  <si>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</si>
  <si>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</si>
  <si>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</si>
  <si>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</si>
  <si>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</si>
  <si>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</si>
  <si>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</si>
  <si>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</si>
  <si>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</si>
  <si>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</si>
  <si>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</si>
  <si>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</si>
  <si>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</si>
  <si>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</si>
  <si>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</si>
  <si>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</si>
  <si>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</si>
  <si>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</si>
  <si>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</si>
  <si>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</si>
  <si>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</si>
  <si>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</si>
  <si>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</si>
  <si>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</si>
  <si>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</si>
  <si>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</si>
  <si>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</si>
  <si>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</si>
  <si>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</si>
  <si>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</si>
  <si>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</si>
  <si>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</si>
  <si>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</si>
  <si>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</si>
  <si>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</si>
  <si>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</si>
  <si>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</si>
  <si>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</si>
  <si>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</si>
  <si>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</si>
  <si>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</si>
  <si>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</si>
  <si>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</si>
  <si>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</si>
  <si>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</si>
  <si>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</si>
  <si>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</si>
  <si>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</si>
  <si>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</si>
  <si>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</si>
  <si>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</si>
  <si>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</si>
  <si>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</si>
  <si>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</si>
  <si>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</si>
  <si>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</si>
  <si>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</si>
  <si>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</si>
  <si>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</si>
  <si>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</si>
  <si>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</si>
  <si>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</si>
  <si>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</si>
  <si>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</si>
  <si>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</si>
  <si>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</si>
  <si>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</si>
  <si>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</si>
  <si>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</si>
  <si>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</si>
  <si>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</si>
  <si>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</si>
  <si>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</si>
  <si>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</si>
  <si>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</si>
  <si>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</si>
  <si>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</si>
  <si>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</si>
  <si>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</si>
  <si>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</si>
  <si>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</si>
  <si>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</si>
  <si>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</si>
  <si>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</si>
  <si>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</si>
  <si>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</si>
  <si>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</si>
  <si>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</si>
  <si>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</si>
  <si>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</si>
  <si>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</si>
  <si>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</si>
  <si>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</si>
  <si>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</si>
  <si>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</si>
  <si>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</si>
  <si>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</si>
  <si>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</si>
  <si>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</si>
  <si>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</si>
  <si>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</si>
  <si>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</si>
  <si>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</si>
  <si>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</si>
  <si>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</si>
  <si>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</si>
  <si>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</si>
  <si>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</si>
  <si>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</si>
  <si>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</si>
  <si>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</si>
  <si>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</si>
  <si>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</si>
  <si>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</si>
  <si>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</si>
  <si>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</si>
  <si>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</si>
  <si>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</si>
  <si>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</si>
  <si>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</si>
  <si>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</si>
  <si>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</si>
  <si>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</si>
  <si>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</si>
  <si>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</si>
  <si>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</si>
  <si>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</si>
  <si>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</si>
  <si>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</si>
  <si>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</si>
  <si>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</si>
  <si>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</si>
  <si>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</si>
  <si>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</si>
  <si>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</si>
  <si>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</si>
  <si>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</si>
  <si>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</si>
  <si>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</si>
  <si>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</si>
  <si>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</si>
  <si>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</si>
  <si>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</si>
  <si>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</si>
  <si>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</si>
  <si>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</si>
  <si>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</si>
  <si>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</si>
  <si>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</si>
  <si>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</si>
  <si>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</si>
  <si>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</si>
  <si>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</si>
  <si>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</si>
  <si>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</si>
  <si>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</si>
  <si>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</si>
  <si>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</si>
  <si>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</si>
  <si>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</si>
  <si>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</si>
  <si>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</si>
  <si>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</si>
  <si>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</si>
  <si>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</si>
  <si>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</si>
  <si>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</si>
  <si>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</si>
  <si>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</si>
  <si>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</si>
  <si>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</si>
  <si>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</si>
  <si>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</si>
  <si>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</si>
  <si>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</si>
  <si>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</si>
  <si>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</si>
  <si>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</si>
  <si>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</si>
  <si>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</si>
  <si>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</si>
  <si>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</si>
  <si>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</si>
  <si>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</si>
  <si>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</si>
  <si>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</si>
  <si>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</si>
  <si>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</si>
  <si>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</si>
  <si>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</si>
  <si>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</si>
  <si>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</si>
  <si>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</si>
  <si>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</si>
  <si>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</si>
  <si>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</si>
  <si>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</si>
  <si>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</si>
  <si>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</si>
  <si>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</si>
  <si>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</si>
  <si>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</si>
  <si>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</si>
  <si>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</si>
  <si>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</si>
  <si>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</si>
  <si>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</si>
  <si>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</si>
  <si>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</si>
  <si>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</si>
  <si>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</si>
  <si>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</si>
  <si>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</si>
  <si>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</si>
  <si>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</si>
  <si>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</si>
  <si>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</si>
  <si>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</si>
  <si>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</si>
  <si>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</si>
  <si>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</si>
  <si>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</si>
  <si>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</si>
  <si>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</si>
  <si>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</si>
  <si>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</si>
  <si>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</si>
  <si>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</si>
  <si>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</si>
  <si>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</si>
  <si>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</si>
  <si>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</si>
  <si>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</si>
  <si>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</si>
  <si>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</si>
  <si>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</si>
  <si>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</si>
  <si>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</si>
  <si>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</si>
  <si>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</si>
  <si>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</si>
  <si>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</si>
  <si>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</si>
  <si>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</si>
  <si>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</si>
  <si>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</si>
  <si>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</si>
  <si>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</si>
  <si>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</si>
  <si>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</si>
  <si>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</si>
  <si>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</si>
  <si>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</si>
  <si>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</si>
  <si>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</si>
  <si>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</si>
  <si>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</si>
  <si>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</si>
  <si>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</si>
  <si>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</si>
  <si>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</si>
  <si>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</si>
  <si>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</si>
  <si>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</si>
  <si>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</si>
  <si>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</si>
  <si>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</si>
  <si>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</si>
  <si>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</si>
  <si>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</si>
  <si>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</si>
  <si>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</si>
  <si>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</si>
  <si>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</si>
  <si>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</si>
  <si>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</si>
  <si>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</si>
  <si>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</si>
  <si>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</si>
  <si>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</si>
  <si>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</si>
  <si>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</si>
  <si>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</si>
  <si>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</si>
  <si>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</si>
  <si>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</si>
  <si>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</si>
  <si>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</si>
  <si>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</si>
  <si>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</si>
  <si>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</si>
  <si>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</si>
  <si>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</si>
  <si>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</si>
  <si>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</si>
  <si>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</si>
  <si>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</si>
  <si>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</si>
  <si>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</si>
  <si>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</si>
  <si>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</si>
  <si>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</si>
  <si>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</si>
  <si>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</si>
  <si>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</si>
  <si>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</si>
  <si>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</si>
  <si>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</si>
  <si>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</si>
  <si>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</si>
  <si>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</si>
  <si>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</si>
  <si>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</si>
  <si>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</si>
  <si>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</si>
  <si>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</si>
  <si>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</si>
  <si>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</si>
  <si>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</si>
  <si>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</si>
  <si>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</si>
  <si>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</si>
  <si>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</si>
  <si>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</si>
  <si>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</si>
  <si>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</si>
  <si>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</si>
  <si>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</si>
  <si>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</si>
  <si>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</si>
  <si>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</si>
  <si>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</si>
  <si>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</si>
  <si>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</si>
  <si>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</si>
  <si>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</si>
  <si>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</si>
  <si>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</si>
  <si>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</si>
  <si>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</si>
  <si>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</si>
  <si>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</si>
  <si>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</si>
  <si>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</si>
  <si>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</si>
  <si>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</si>
  <si>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</si>
  <si>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</si>
  <si>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</si>
  <si>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</si>
  <si>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</si>
  <si>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</si>
  <si>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</si>
  <si>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</si>
  <si>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</si>
  <si>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</si>
  <si>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</si>
  <si>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</si>
  <si>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</si>
  <si>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</si>
  <si>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</si>
  <si>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</si>
  <si>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</si>
  <si>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</si>
  <si>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</si>
  <si>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</si>
  <si>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</si>
  <si>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</si>
  <si>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</si>
  <si>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</si>
  <si>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</si>
  <si>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</si>
  <si>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</si>
  <si>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</si>
  <si>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</si>
  <si>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</si>
  <si>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</si>
  <si>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</si>
  <si>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</si>
  <si>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</si>
  <si>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</si>
  <si>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</si>
  <si>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</si>
  <si>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</si>
  <si>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</si>
  <si>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</si>
  <si>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</si>
  <si>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</si>
  <si>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</si>
  <si>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</si>
  <si>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</si>
  <si>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</si>
  <si>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</si>
  <si>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</si>
  <si>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</si>
  <si>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</si>
  <si>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</si>
  <si>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</si>
  <si>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</si>
  <si>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</si>
  <si>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</si>
  <si>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</si>
  <si>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</si>
  <si>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</si>
  <si>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</si>
  <si>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</si>
  <si>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</si>
  <si>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</si>
  <si>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</si>
  <si>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</si>
  <si>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</si>
  <si>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</si>
  <si>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</si>
  <si>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</si>
  <si>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</si>
  <si>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</si>
  <si>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</si>
  <si>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</si>
  <si>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</si>
  <si>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</si>
  <si>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</si>
  <si>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</si>
  <si>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</si>
  <si>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</si>
  <si>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</si>
  <si>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</si>
  <si>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</si>
  <si>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</si>
  <si>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</si>
  <si>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</si>
  <si>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</si>
  <si>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</si>
  <si>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</si>
  <si>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</si>
  <si>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</si>
  <si>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</si>
  <si>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</si>
  <si>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</si>
  <si>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</si>
  <si>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</si>
  <si>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</si>
  <si>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</si>
  <si>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</si>
  <si>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</si>
  <si>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</si>
  <si>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</si>
  <si>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</si>
  <si>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</si>
  <si>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</si>
  <si>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</si>
  <si>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</si>
  <si>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</si>
  <si>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</si>
  <si>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</si>
  <si>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</si>
  <si>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</si>
  <si>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</si>
  <si>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</si>
  <si>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</si>
  <si>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</si>
  <si>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</si>
  <si>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</si>
  <si>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</si>
  <si>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</si>
  <si>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</si>
  <si>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</si>
  <si>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</si>
  <si>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</si>
  <si>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</si>
  <si>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</si>
  <si>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</si>
  <si>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</si>
  <si>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</si>
  <si>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</si>
  <si>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</si>
  <si>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</si>
  <si>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</si>
  <si>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</si>
  <si>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</si>
  <si>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</si>
  <si>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</si>
  <si>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</si>
  <si>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</si>
  <si>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</si>
  <si>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</si>
  <si>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</si>
  <si>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</si>
  <si>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</si>
  <si>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</si>
  <si>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</si>
  <si>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</si>
  <si>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</si>
  <si>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</si>
  <si>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</si>
  <si>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</si>
  <si>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</si>
  <si>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</si>
  <si>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</si>
  <si>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</si>
  <si>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</si>
  <si>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</si>
  <si>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</si>
  <si>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</si>
  <si>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</si>
  <si>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</si>
  <si>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</si>
  <si>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</si>
  <si>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</si>
  <si>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</si>
  <si>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</si>
  <si>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</si>
  <si>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</si>
  <si>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</si>
  <si>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</si>
  <si>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</si>
  <si>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</si>
  <si>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</si>
  <si>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</si>
  <si>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</si>
  <si>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</si>
  <si>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</si>
  <si>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</si>
  <si>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</si>
  <si>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</si>
  <si>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</si>
  <si>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</si>
  <si>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</si>
  <si>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</si>
  <si>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</si>
  <si>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</si>
  <si>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</si>
  <si>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</si>
  <si>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</si>
  <si>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</si>
  <si>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</si>
  <si>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</si>
  <si>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</si>
  <si>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</si>
  <si>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</si>
  <si>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</si>
  <si>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</si>
  <si>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</si>
  <si>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</si>
  <si>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</si>
  <si>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</si>
  <si>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</si>
  <si>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</si>
  <si>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</si>
  <si>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</si>
  <si>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</si>
  <si>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</si>
  <si>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</si>
  <si>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</si>
  <si>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</si>
  <si>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</si>
  <si>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</si>
  <si>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</si>
  <si>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</si>
  <si>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</si>
  <si>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</si>
  <si>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</si>
  <si>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</si>
  <si>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</si>
  <si>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</si>
  <si>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</si>
  <si>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</si>
  <si>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</si>
  <si>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</si>
  <si>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</si>
  <si>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</si>
  <si>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</si>
  <si>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</si>
  <si>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</si>
  <si>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</si>
  <si>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</si>
  <si>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</si>
  <si>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</si>
  <si>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</si>
  <si>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</si>
  <si>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</si>
  <si>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</si>
  <si>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</si>
  <si>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</si>
  <si>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</si>
  <si>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</si>
  <si>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</si>
  <si>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</si>
  <si>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</si>
  <si>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</si>
  <si>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</si>
  <si>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</si>
  <si>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</si>
  <si>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</si>
  <si>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</si>
  <si>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</si>
  <si>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</si>
  <si>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</si>
  <si>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</si>
  <si>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</si>
  <si>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</si>
  <si>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</si>
  <si>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</si>
  <si>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</si>
  <si>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</si>
  <si>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</si>
  <si>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</si>
  <si>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</si>
  <si>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</si>
  <si>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</si>
  <si>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</si>
  <si>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</si>
  <si>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</si>
  <si>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</si>
  <si>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</si>
  <si>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</si>
  <si>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</si>
  <si>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</si>
  <si>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</si>
  <si>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</si>
  <si>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</si>
  <si>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</si>
  <si>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</si>
  <si>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</si>
  <si>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</si>
  <si>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</si>
  <si>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</si>
  <si>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</si>
  <si>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</si>
  <si>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</si>
  <si>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</si>
  <si>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</si>
  <si>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</si>
  <si>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</si>
  <si>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</si>
  <si>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</si>
  <si>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</si>
  <si>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</si>
  <si>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</si>
  <si>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</si>
  <si>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</si>
  <si>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</si>
  <si>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</si>
  <si>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</si>
  <si>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</si>
  <si>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</si>
  <si>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</si>
  <si>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</si>
  <si>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</si>
  <si>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</si>
  <si>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</si>
  <si>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</si>
  <si>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</si>
  <si>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</si>
  <si>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</si>
  <si>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</si>
  <si>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</si>
  <si>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</si>
  <si>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</si>
  <si>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</si>
  <si>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</si>
  <si>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</si>
  <si>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</si>
  <si>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</si>
  <si>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</si>
  <si>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</si>
  <si>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</si>
  <si>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</si>
  <si>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</si>
  <si>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</si>
  <si>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</si>
  <si>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</si>
  <si>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</si>
  <si>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</si>
  <si>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</si>
  <si>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</si>
  <si>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</si>
  <si>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</si>
  <si>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</si>
  <si>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</si>
  <si>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</si>
  <si>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</si>
  <si>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</si>
  <si>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</si>
  <si>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</si>
  <si>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</si>
  <si>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</si>
  <si>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</si>
  <si>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</si>
  <si>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</si>
  <si>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</si>
  <si>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</si>
  <si>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</si>
  <si>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</si>
  <si>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</si>
  <si>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</si>
  <si>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</si>
  <si>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</si>
  <si>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</si>
  <si>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</si>
  <si>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</si>
  <si>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</si>
  <si>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</si>
  <si>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</si>
  <si>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</si>
  <si>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</si>
  <si>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</si>
  <si>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</si>
  <si>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</si>
  <si>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</si>
  <si>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</si>
  <si>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</si>
  <si>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</si>
  <si>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</si>
  <si>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</si>
  <si>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</si>
  <si>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</si>
  <si>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</si>
  <si>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</si>
  <si>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</si>
  <si>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</si>
  <si>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</si>
  <si>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</si>
  <si>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</si>
  <si>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</si>
  <si>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</si>
  <si>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</si>
  <si>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</si>
  <si>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</si>
  <si>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</si>
  <si>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</si>
  <si>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</si>
  <si>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</si>
  <si>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</si>
  <si>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</si>
  <si>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</si>
  <si>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</si>
  <si>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</si>
  <si>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</si>
  <si>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</si>
  <si>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</si>
  <si>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</si>
  <si>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</si>
  <si>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</si>
  <si>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</si>
  <si>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</si>
  <si>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</si>
  <si>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</si>
  <si>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</si>
  <si>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</si>
  <si>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</si>
  <si>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</si>
  <si>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</si>
  <si>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</si>
  <si>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</si>
  <si>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</si>
  <si>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</si>
  <si>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</si>
  <si>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</si>
  <si>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</si>
  <si>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</si>
  <si>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</si>
  <si>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</si>
  <si>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</si>
  <si>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</si>
  <si>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</si>
  <si>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</si>
  <si>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</si>
  <si>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</si>
  <si>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</si>
  <si>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</si>
  <si>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</si>
  <si>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</si>
  <si>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</si>
  <si>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</si>
  <si>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</si>
  <si>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</si>
  <si>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</si>
  <si>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</si>
  <si>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</si>
  <si>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</si>
  <si>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</si>
  <si>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</si>
  <si>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</si>
  <si>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</si>
  <si>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</si>
  <si>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</si>
  <si>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</si>
  <si>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</si>
  <si>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</si>
  <si>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</si>
  <si>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</si>
  <si>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</si>
  <si>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</si>
  <si>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</si>
  <si>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</si>
  <si>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</si>
  <si>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</si>
  <si>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</si>
  <si>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</si>
  <si>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</si>
  <si>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</si>
  <si>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</si>
  <si>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</si>
  <si>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</si>
  <si>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</si>
  <si>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</si>
  <si>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</si>
  <si>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</si>
  <si>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</si>
  <si>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</si>
  <si>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</si>
  <si>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</si>
  <si>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</si>
  <si>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</si>
  <si>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</si>
  <si>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</si>
  <si>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</si>
  <si>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</si>
  <si>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</si>
  <si>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</si>
  <si>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</si>
  <si>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</si>
  <si>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</si>
  <si>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</si>
  <si>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</si>
  <si>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</si>
  <si>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</si>
  <si>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</si>
  <si>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</si>
  <si>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</si>
  <si>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</si>
  <si>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</si>
  <si>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</si>
  <si>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</si>
  <si>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</si>
  <si>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</si>
  <si>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</si>
  <si>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</si>
  <si>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</si>
  <si>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</si>
  <si>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</si>
  <si>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</si>
  <si>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</si>
  <si>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</si>
  <si>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</si>
  <si>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</si>
  <si>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</si>
  <si>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</si>
  <si>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</si>
  <si>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</si>
  <si>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</si>
  <si>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</si>
  <si>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</si>
  <si>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</si>
  <si>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</si>
  <si>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</si>
  <si>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</si>
  <si>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</si>
  <si>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</si>
  <si>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</si>
  <si>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</si>
  <si>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</si>
  <si>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</si>
  <si>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</si>
  <si>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</si>
  <si>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</si>
  <si>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</si>
  <si>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</si>
  <si>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</si>
  <si>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</si>
  <si>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</si>
  <si>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</si>
  <si>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</si>
  <si>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</si>
  <si>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</si>
  <si>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</si>
  <si>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</si>
  <si>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</si>
  <si>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</si>
  <si>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</si>
  <si>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</si>
  <si>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</si>
  <si>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</si>
  <si>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</si>
  <si>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</si>
  <si>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</si>
  <si>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</si>
  <si>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</si>
  <si>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</si>
  <si>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</si>
  <si>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</si>
  <si>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</si>
  <si>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</si>
  <si>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</si>
  <si>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</si>
  <si>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</si>
  <si>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</si>
  <si>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</si>
  <si>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</si>
  <si>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</si>
  <si>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</si>
  <si>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</si>
  <si>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</si>
  <si>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</si>
  <si>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</si>
  <si>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</si>
  <si>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</si>
  <si>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</si>
  <si>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</si>
  <si>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</si>
  <si>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</si>
  <si>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</si>
  <si>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</si>
  <si>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</si>
  <si>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</si>
  <si>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</si>
  <si>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</si>
  <si>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</si>
  <si>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</si>
  <si>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</si>
  <si>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</si>
  <si>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</si>
  <si>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</si>
  <si>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</si>
  <si>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</si>
  <si>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</si>
  <si>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</si>
  <si>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</si>
  <si>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</si>
  <si>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</si>
  <si>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</si>
  <si>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</si>
  <si>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</si>
  <si>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</si>
  <si>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</si>
  <si>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</si>
  <si>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</si>
  <si>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</si>
  <si>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</si>
  <si>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</si>
  <si>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</si>
  <si>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</si>
  <si>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</si>
  <si>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</si>
  <si>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</si>
  <si>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</si>
  <si>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</si>
  <si>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</si>
  <si>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</si>
  <si>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</si>
  <si>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</si>
  <si>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</si>
  <si>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</si>
  <si>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</si>
  <si>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</si>
  <si>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</si>
  <si>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</si>
  <si>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</si>
  <si>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</si>
  <si>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</si>
  <si>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</si>
  <si>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</si>
  <si>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</si>
  <si>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</si>
  <si>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</si>
  <si>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</si>
  <si>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</si>
  <si>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</si>
  <si>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</si>
  <si>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</si>
  <si>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</si>
  <si>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</si>
  <si>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</si>
  <si>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</si>
  <si>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</si>
  <si>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</si>
  <si>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</si>
  <si>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</si>
  <si>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</si>
  <si>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</si>
  <si>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</si>
  <si>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</si>
  <si>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</si>
  <si>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</si>
  <si>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</si>
  <si>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</si>
  <si>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</si>
  <si>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</si>
  <si>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</si>
  <si>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</si>
  <si>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</si>
  <si>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</si>
  <si>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</si>
  <si>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</si>
  <si>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</si>
  <si>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</si>
  <si>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</si>
  <si>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</si>
  <si>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</si>
  <si>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</si>
  <si>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</si>
  <si>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</si>
  <si>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</si>
  <si>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</si>
  <si>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</si>
  <si>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</si>
  <si>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</si>
  <si>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</si>
  <si>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</si>
  <si>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</si>
  <si>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</si>
  <si>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</si>
  <si>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</si>
  <si>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</si>
  <si>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</si>
  <si>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</si>
  <si>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</si>
  <si>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</si>
  <si>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</si>
  <si>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</si>
  <si>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</si>
  <si>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</si>
  <si>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</si>
  <si>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</si>
  <si>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</si>
  <si>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</si>
  <si>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</si>
  <si>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</si>
  <si>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</si>
  <si>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</si>
  <si>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</si>
  <si>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</si>
  <si>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</si>
  <si>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</si>
  <si>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</si>
  <si>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</si>
  <si>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</si>
  <si>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</si>
  <si>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</si>
  <si>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</si>
  <si>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</si>
  <si>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</si>
  <si>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</si>
  <si>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</si>
  <si>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</si>
  <si>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</si>
  <si>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</si>
  <si>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</si>
  <si>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</si>
  <si>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</si>
  <si>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</si>
  <si>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</si>
  <si>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</si>
  <si>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</si>
  <si>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</si>
  <si>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</si>
  <si>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</si>
  <si>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</si>
  <si>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</si>
  <si>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</si>
  <si>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</si>
  <si>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</si>
  <si>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</si>
  <si>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</si>
  <si>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</si>
  <si>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</si>
  <si>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</si>
  <si>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</si>
  <si>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</si>
  <si>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</si>
  <si>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</si>
  <si>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</si>
  <si>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</si>
  <si>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</si>
  <si>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</si>
  <si>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</si>
  <si>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</si>
  <si>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</si>
  <si>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</si>
  <si>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</si>
  <si>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</si>
  <si>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</si>
  <si>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</si>
  <si>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</si>
  <si>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</si>
  <si>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</si>
  <si>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</si>
  <si>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</si>
  <si>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</si>
  <si>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</si>
  <si>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</si>
  <si>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</si>
  <si>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</si>
  <si>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</si>
  <si>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</si>
  <si>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</si>
  <si>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</si>
  <si>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</si>
  <si>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</si>
  <si>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</si>
  <si>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</si>
  <si>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</si>
  <si>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</si>
  <si>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</si>
  <si>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</si>
  <si>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</si>
  <si>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</si>
  <si>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</si>
  <si>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</si>
  <si>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</si>
  <si>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</si>
  <si>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</si>
  <si>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</si>
  <si>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</si>
  <si>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</si>
  <si>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</si>
  <si>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</si>
  <si>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</si>
  <si>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</si>
  <si>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</si>
  <si>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</si>
  <si>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</si>
  <si>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</si>
  <si>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</si>
  <si>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</si>
  <si>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</si>
  <si>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</si>
  <si>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</si>
  <si>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</si>
  <si>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</si>
  <si>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</si>
  <si>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</si>
  <si>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</si>
  <si>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</si>
  <si>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</si>
  <si>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</si>
  <si>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</si>
  <si>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</si>
  <si>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</si>
  <si>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</si>
  <si>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</si>
  <si>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</si>
  <si>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</si>
  <si>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</si>
  <si>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</si>
  <si>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</si>
  <si>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</si>
  <si>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</si>
  <si>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</si>
  <si>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</si>
  <si>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</si>
  <si>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</si>
  <si>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</si>
  <si>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</si>
  <si>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</si>
  <si>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</si>
  <si>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</si>
  <si>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</si>
  <si>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</si>
  <si>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</si>
  <si>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</si>
  <si>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</si>
  <si>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</si>
  <si>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</si>
  <si>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</si>
  <si>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</si>
  <si>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</si>
  <si>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</si>
  <si>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</si>
  <si>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</si>
  <si>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</si>
  <si>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</si>
  <si>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</si>
  <si>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</si>
  <si>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</si>
  <si>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</si>
  <si>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</si>
  <si>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</si>
  <si>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</si>
  <si>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</si>
  <si>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</si>
  <si>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</si>
  <si>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</si>
  <si>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</si>
  <si>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</si>
  <si>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</si>
  <si>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</si>
  <si>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</si>
  <si>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</si>
  <si>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</si>
  <si>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</si>
  <si>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</si>
  <si>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</si>
  <si>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</si>
  <si>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</si>
  <si>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</si>
  <si>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</si>
  <si>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</si>
  <si>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</si>
  <si>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</si>
  <si>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</si>
  <si>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</si>
  <si>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</si>
  <si>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</si>
  <si>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</si>
  <si>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</si>
  <si>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</si>
  <si>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</si>
  <si>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</si>
  <si>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</si>
  <si>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</si>
  <si>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</si>
  <si>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</si>
  <si>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</si>
  <si>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</si>
  <si>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</si>
  <si>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</si>
  <si>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</si>
  <si>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</si>
  <si>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</si>
  <si>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</si>
  <si>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</si>
  <si>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</si>
  <si>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</si>
  <si>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</si>
  <si>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</si>
  <si>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</si>
  <si>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</si>
  <si>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</si>
  <si>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</si>
  <si>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</si>
  <si>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</si>
  <si>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</si>
  <si>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</si>
  <si>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</si>
  <si>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</si>
  <si>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</si>
  <si>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</si>
  <si>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</si>
  <si>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</si>
  <si>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</si>
  <si>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</si>
  <si>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</si>
  <si>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</si>
  <si>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</si>
  <si>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</si>
  <si>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</si>
  <si>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</si>
  <si>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</si>
  <si>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</si>
  <si>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</si>
  <si>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</si>
  <si>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</si>
  <si>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</si>
  <si>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</si>
  <si>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</si>
  <si>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</si>
  <si>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</si>
  <si>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</si>
  <si>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</si>
  <si>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</si>
  <si>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</si>
  <si>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</si>
  <si>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</si>
  <si>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</si>
  <si>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</si>
  <si>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</si>
  <si>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</si>
  <si>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</si>
  <si>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</si>
  <si>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</si>
  <si>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</si>
  <si>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</si>
  <si>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</si>
  <si>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</si>
  <si>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</si>
  <si>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</si>
  <si>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</si>
  <si>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</si>
  <si>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</si>
  <si>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</si>
  <si>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</si>
  <si>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</si>
  <si>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</si>
  <si>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</si>
  <si>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</si>
  <si>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</si>
  <si>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</si>
  <si>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</si>
  <si>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</si>
  <si>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</si>
  <si>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</si>
  <si>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</si>
  <si>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</si>
  <si>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</si>
  <si>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</si>
  <si>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</si>
  <si>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</si>
  <si>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</si>
  <si>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</si>
  <si>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</si>
  <si>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</si>
  <si>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</si>
  <si>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</si>
  <si>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</si>
  <si>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</si>
  <si>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</si>
  <si>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</si>
  <si>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</si>
  <si>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</si>
  <si>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</si>
  <si>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</si>
  <si>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</si>
  <si>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</si>
  <si>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</si>
  <si>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</si>
  <si>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</si>
  <si>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</si>
  <si>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</si>
  <si>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</si>
  <si>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</si>
  <si>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</si>
  <si>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</si>
  <si>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</si>
  <si>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</si>
  <si>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</si>
  <si>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</si>
  <si>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</si>
  <si>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</si>
  <si>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</si>
  <si>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</si>
  <si>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</si>
  <si>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</si>
  <si>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</si>
  <si>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</si>
  <si>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</si>
  <si>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</si>
  <si>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</si>
  <si>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</si>
  <si>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</si>
  <si>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</si>
  <si>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</si>
  <si>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</si>
  <si>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</si>
  <si>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</si>
  <si>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</si>
  <si>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</si>
  <si>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</si>
  <si>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</si>
  <si>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</si>
  <si>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</si>
  <si>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</si>
  <si>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</si>
  <si>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</si>
  <si>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</si>
  <si>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</si>
  <si>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</si>
  <si>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</si>
  <si>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</si>
  <si>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</si>
  <si>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</si>
  <si>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</si>
  <si>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</si>
  <si>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</si>
  <si>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</si>
  <si>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</si>
  <si>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</si>
  <si>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</si>
  <si>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</si>
  <si>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</si>
  <si>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</si>
  <si>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</si>
  <si>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</si>
  <si>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</si>
  <si>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</si>
  <si>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</si>
  <si>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</si>
  <si>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</si>
  <si>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</si>
  <si>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</si>
  <si>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</si>
  <si>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</si>
  <si>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</si>
  <si>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</si>
  <si>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</si>
  <si>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</si>
  <si>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</si>
  <si>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</si>
  <si>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</si>
  <si>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</si>
  <si>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</si>
  <si>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</si>
  <si>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</si>
  <si>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</si>
  <si>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</si>
  <si>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</si>
  <si>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</si>
  <si>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</si>
  <si>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</si>
  <si>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</si>
  <si>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</si>
  <si>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</si>
  <si>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</si>
  <si>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</si>
  <si>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</si>
  <si>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</si>
  <si>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</si>
  <si>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</si>
  <si>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</si>
  <si>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</si>
  <si>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</si>
  <si>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</si>
  <si>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</si>
  <si>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</si>
  <si>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</si>
  <si>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</si>
  <si>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</si>
  <si>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</si>
  <si>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</si>
  <si>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</si>
  <si>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</si>
  <si>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</si>
  <si>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</si>
  <si>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</si>
  <si>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</si>
  <si>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</si>
  <si>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</si>
  <si>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</si>
  <si>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</si>
  <si>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</si>
  <si>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</si>
  <si>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</si>
  <si>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</si>
  <si>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</si>
  <si>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</si>
  <si>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</si>
  <si>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</si>
  <si>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</si>
  <si>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</si>
  <si>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</si>
  <si>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</si>
  <si>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</si>
  <si>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</si>
  <si>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</si>
  <si>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</si>
  <si>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</si>
  <si>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</si>
  <si>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</si>
  <si>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</si>
  <si>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</si>
  <si>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</si>
  <si>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</si>
  <si>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</si>
  <si>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</si>
  <si>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</si>
  <si>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</si>
  <si>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</si>
  <si>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</si>
  <si>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</si>
  <si>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</si>
  <si>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</si>
  <si>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</si>
  <si>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</si>
  <si>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</si>
  <si>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</si>
  <si>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</si>
  <si>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</si>
  <si>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</si>
  <si>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</si>
  <si>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</si>
  <si>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</si>
  <si>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</si>
  <si>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</si>
  <si>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</si>
  <si>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</si>
  <si>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</si>
  <si>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</si>
  <si>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</si>
  <si>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</si>
  <si>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</si>
  <si>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</si>
  <si>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</si>
  <si>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</si>
  <si>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</si>
  <si>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</si>
  <si>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</si>
  <si>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</si>
  <si>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</si>
  <si>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</si>
  <si>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</si>
  <si>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</si>
  <si>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</si>
  <si>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</si>
  <si>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</si>
  <si>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</si>
  <si>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</si>
  <si>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</si>
  <si>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</si>
  <si>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</si>
  <si>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</si>
  <si>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</si>
  <si>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</si>
  <si>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</si>
  <si>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</si>
  <si>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</si>
  <si>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</si>
  <si>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</si>
  <si>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</si>
  <si>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</si>
  <si>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</si>
  <si>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</si>
  <si>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</si>
  <si>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</si>
  <si>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</si>
  <si>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</si>
  <si>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</si>
  <si>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</si>
  <si>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</si>
  <si>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</si>
  <si>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</si>
  <si>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</si>
  <si>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</si>
  <si>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</si>
  <si>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</si>
  <si>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</si>
  <si>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</si>
  <si>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</si>
  <si>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</si>
  <si>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</si>
  <si>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</si>
  <si>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</si>
  <si>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</si>
  <si>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</si>
  <si>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</si>
  <si>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</si>
  <si>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</si>
  <si>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</si>
  <si>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</si>
  <si>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</si>
  <si>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</si>
  <si>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</si>
  <si>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</si>
  <si>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</si>
  <si>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</si>
  <si>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</si>
  <si>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</si>
  <si>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</si>
  <si>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</si>
  <si>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</si>
  <si>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</si>
  <si>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</si>
  <si>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</si>
  <si>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</si>
  <si>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</si>
  <si>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</si>
  <si>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</si>
  <si>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</si>
  <si>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</si>
  <si>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</si>
  <si>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</si>
  <si>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</si>
  <si>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</si>
  <si>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</si>
  <si>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</si>
  <si>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</si>
  <si>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</si>
  <si>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</si>
  <si>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</si>
  <si>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</si>
  <si>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</si>
  <si>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</si>
  <si>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</si>
  <si>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</si>
  <si>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</si>
  <si>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</si>
  <si>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</si>
  <si>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</si>
  <si>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</si>
  <si>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</si>
  <si>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</si>
  <si>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</si>
  <si>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</si>
  <si>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</si>
  <si>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</si>
  <si>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</si>
  <si>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</si>
  <si>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</si>
  <si>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</si>
  <si>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</si>
  <si>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</si>
  <si>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</si>
  <si>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</si>
  <si>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</si>
  <si>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</si>
  <si>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</si>
  <si>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</si>
  <si>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</si>
  <si>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</si>
  <si>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</si>
  <si>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</si>
  <si>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</si>
  <si>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</si>
  <si>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</si>
  <si>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</si>
  <si>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</si>
  <si>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</si>
  <si>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</si>
  <si>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</si>
  <si>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</si>
  <si>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</si>
  <si>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</si>
  <si>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</si>
  <si>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</si>
  <si>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</si>
  <si>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</si>
  <si>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</si>
  <si>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</si>
  <si>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</si>
  <si>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</si>
  <si>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</si>
  <si>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</si>
  <si>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</si>
  <si>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</si>
  <si>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</si>
  <si>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</si>
  <si>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</si>
  <si>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</si>
  <si>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</si>
  <si>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</si>
  <si>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</si>
  <si>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</si>
  <si>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</si>
  <si>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</si>
  <si>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</si>
  <si>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</si>
  <si>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</si>
  <si>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</si>
  <si>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</si>
  <si>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</si>
  <si>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</si>
  <si>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</si>
  <si>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</si>
  <si>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</si>
  <si>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</si>
  <si>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</si>
  <si>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</si>
  <si>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</si>
  <si>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</si>
  <si>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</si>
  <si>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</si>
  <si>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</si>
  <si>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</si>
  <si>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</si>
  <si>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</si>
  <si>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</si>
  <si>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</si>
  <si>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</si>
  <si>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</si>
  <si>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</si>
  <si>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</si>
  <si>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</si>
  <si>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</si>
  <si>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</si>
  <si>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</si>
  <si>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</si>
  <si>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</si>
  <si>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</si>
  <si>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</si>
  <si>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</si>
  <si>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</si>
  <si>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</si>
  <si>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</si>
  <si>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</si>
  <si>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</si>
  <si>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</si>
  <si>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</si>
  <si>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</si>
  <si>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</si>
  <si>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</si>
  <si>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</si>
  <si>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</si>
  <si>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</si>
  <si>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</si>
  <si>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</si>
  <si>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</si>
  <si>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</si>
  <si>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</si>
  <si>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</si>
  <si>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</si>
  <si>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</si>
  <si>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</si>
  <si>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</si>
  <si>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</si>
  <si>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</si>
  <si>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</si>
  <si>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</si>
  <si>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</si>
  <si>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</si>
  <si>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</si>
  <si>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</si>
  <si>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</si>
  <si>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</si>
  <si>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</si>
  <si>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</si>
  <si>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</si>
  <si>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</si>
  <si>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</si>
  <si>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</si>
  <si>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</si>
  <si>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</si>
  <si>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</si>
  <si>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</si>
  <si>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</si>
  <si>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</si>
  <si>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</si>
  <si>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</si>
  <si>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</si>
  <si>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</si>
  <si>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</si>
  <si>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</si>
  <si>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</si>
  <si>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</si>
  <si>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</si>
  <si>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</si>
  <si>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</si>
  <si>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</si>
  <si>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</si>
  <si>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</si>
  <si>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</si>
  <si>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</si>
  <si>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</si>
  <si>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</si>
  <si>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</si>
  <si>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</si>
  <si>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</si>
  <si>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</si>
  <si>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</si>
  <si>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</si>
  <si>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</si>
  <si>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</si>
  <si>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</si>
  <si>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</si>
  <si>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</si>
  <si>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</si>
  <si>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</si>
  <si>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</si>
  <si>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</si>
  <si>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</si>
  <si>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</si>
  <si>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</si>
  <si>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</si>
  <si>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</si>
  <si>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</si>
  <si>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</si>
  <si>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</si>
  <si>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</si>
  <si>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</si>
  <si>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</si>
  <si>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</si>
  <si>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</si>
  <si>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</si>
  <si>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</si>
  <si>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</si>
  <si>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</si>
  <si>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</si>
  <si>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</si>
  <si>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</si>
  <si>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</si>
  <si>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</si>
  <si>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</si>
  <si>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</si>
  <si>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</si>
  <si>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</si>
  <si>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</si>
  <si>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</si>
  <si>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</si>
  <si>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</si>
  <si>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</si>
  <si>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</si>
  <si>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</si>
  <si>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</si>
  <si>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</si>
  <si>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</si>
  <si>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</si>
  <si>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</si>
  <si>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</si>
  <si>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</si>
  <si>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</si>
  <si>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</si>
  <si>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</si>
  <si>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</si>
  <si>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</si>
  <si>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</si>
  <si>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</si>
  <si>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</si>
  <si>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</si>
  <si>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</si>
  <si>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</si>
  <si>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</si>
  <si>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</si>
  <si>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</si>
  <si>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</si>
  <si>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</si>
  <si>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</si>
  <si>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</si>
  <si>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</si>
  <si>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</si>
  <si>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</si>
  <si>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</si>
  <si>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</si>
  <si>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</si>
  <si>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</si>
  <si>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</si>
  <si>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</si>
  <si>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</si>
  <si>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</si>
  <si>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</si>
  <si>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</si>
  <si>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</si>
  <si>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</si>
  <si>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</si>
  <si>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</si>
  <si>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</si>
  <si>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</si>
  <si>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</si>
  <si>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</si>
  <si>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</si>
  <si>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</si>
  <si>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</si>
  <si>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</si>
  <si>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</si>
  <si>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</si>
  <si>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</si>
  <si>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</si>
  <si>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</si>
  <si>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</si>
  <si>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</si>
  <si>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</si>
  <si>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</si>
  <si>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</si>
  <si>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</si>
  <si>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</si>
  <si>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</si>
  <si>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</si>
  <si>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</si>
  <si>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</si>
  <si>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</si>
  <si>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</si>
  <si>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</si>
  <si>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</si>
  <si>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</si>
  <si>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</si>
  <si>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</si>
  <si>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</si>
  <si>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</si>
  <si>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</si>
  <si>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</si>
  <si>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</si>
  <si>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</si>
  <si>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</si>
  <si>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</si>
  <si>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</si>
  <si>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</si>
  <si>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</si>
  <si>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</si>
  <si>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</si>
  <si>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</si>
  <si>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</si>
  <si>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</si>
  <si>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</si>
  <si>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</si>
  <si>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</si>
  <si>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</si>
  <si>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</si>
  <si>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</si>
  <si>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</si>
  <si>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</si>
  <si>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</si>
  <si>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</si>
  <si>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</si>
  <si>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</si>
  <si>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</si>
  <si>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</si>
  <si>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</si>
  <si>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</si>
  <si>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</si>
  <si>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</si>
  <si>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</si>
  <si>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</si>
  <si>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</si>
  <si>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</si>
  <si>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</si>
  <si>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</si>
  <si>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</si>
  <si>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</si>
  <si>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</si>
  <si>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</si>
  <si>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</si>
  <si>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</si>
  <si>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</si>
  <si>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</si>
  <si>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</si>
  <si>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</si>
  <si>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</si>
  <si>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</si>
  <si>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</si>
  <si>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</si>
  <si>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</si>
  <si>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</si>
  <si>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</si>
  <si>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</si>
  <si>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</si>
  <si>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</si>
  <si>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</si>
  <si>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</si>
  <si>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</si>
  <si>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</si>
  <si>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</si>
  <si>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</si>
  <si>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</si>
  <si>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</si>
  <si>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</si>
  <si>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</si>
  <si>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</si>
  <si>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</si>
  <si>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</si>
  <si>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</si>
  <si>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</si>
  <si>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</si>
  <si>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</si>
  <si>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</si>
  <si>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</si>
  <si>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</si>
  <si>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</si>
  <si>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</si>
  <si>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</si>
  <si>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</si>
  <si>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</si>
  <si>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</si>
  <si>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</si>
  <si>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</si>
  <si>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</si>
  <si>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</si>
  <si>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</si>
  <si>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</si>
  <si>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</si>
  <si>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</si>
  <si>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</si>
  <si>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</si>
  <si>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</si>
  <si>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</si>
  <si>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</si>
  <si>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</si>
  <si>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</si>
  <si>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</si>
  <si>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</si>
  <si>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</si>
  <si>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</si>
  <si>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</si>
  <si>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</si>
  <si>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</si>
  <si>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</si>
  <si>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</si>
  <si>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</si>
  <si>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</si>
  <si>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</si>
  <si>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</si>
  <si>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</si>
  <si>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</si>
  <si>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</si>
  <si>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</si>
  <si>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</si>
  <si>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</si>
  <si>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</si>
  <si>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</si>
  <si>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</si>
  <si>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</si>
  <si>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</si>
  <si>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</si>
  <si>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</si>
  <si>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</si>
  <si>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</si>
  <si>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</si>
  <si>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</si>
  <si>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</si>
  <si>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</si>
  <si>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</si>
  <si>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</si>
  <si>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</si>
  <si>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</si>
  <si>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</si>
  <si>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</si>
  <si>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</si>
  <si>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</si>
  <si>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</si>
  <si>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</si>
  <si>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</si>
  <si>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</si>
  <si>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</si>
  <si>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</si>
  <si>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</si>
  <si>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</si>
  <si>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</si>
  <si>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</si>
  <si>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</si>
  <si>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</si>
  <si>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</si>
  <si>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</si>
  <si>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</si>
  <si>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</si>
  <si>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</si>
  <si>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</si>
  <si>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</si>
  <si>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</si>
  <si>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</si>
  <si>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</si>
  <si>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</si>
  <si>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</si>
  <si>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</si>
  <si>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</si>
  <si>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</si>
  <si>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</si>
  <si>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</si>
  <si>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</si>
  <si>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</si>
  <si>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</si>
  <si>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</si>
  <si>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</si>
  <si>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</si>
  <si>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</si>
  <si>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</si>
  <si>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</si>
  <si>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</si>
  <si>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</si>
  <si>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</si>
  <si>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</si>
  <si>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</si>
  <si>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</si>
  <si>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</si>
  <si>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</si>
  <si>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</si>
  <si>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</si>
  <si>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</si>
  <si>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</si>
  <si>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</si>
  <si>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</si>
  <si>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</si>
  <si>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</si>
  <si>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</si>
  <si>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</si>
  <si>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</si>
  <si>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</si>
  <si>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</si>
  <si>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</si>
  <si>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</si>
  <si>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</si>
  <si>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</si>
  <si>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</si>
  <si>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</si>
  <si>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</si>
  <si>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</si>
  <si>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</si>
  <si>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</si>
  <si>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</si>
  <si>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</si>
  <si>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</si>
  <si>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</si>
  <si>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</si>
  <si>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</si>
  <si>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</si>
  <si>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</si>
  <si>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</si>
  <si>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</si>
  <si>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</si>
  <si>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</si>
  <si>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</si>
  <si>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</si>
  <si>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</si>
  <si>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</si>
  <si>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</si>
  <si>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</si>
  <si>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</si>
  <si>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</si>
  <si>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</si>
  <si>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</si>
  <si>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</si>
  <si>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</si>
  <si>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</si>
  <si>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</si>
  <si>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</si>
  <si>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</si>
  <si>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</si>
  <si>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</si>
  <si>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</si>
  <si>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</si>
  <si>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</si>
  <si>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</si>
  <si>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</si>
  <si>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</si>
  <si>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</si>
  <si>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</si>
  <si>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</si>
  <si>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</si>
  <si>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</si>
  <si>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</si>
  <si>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</si>
  <si>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</si>
  <si>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</si>
  <si>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</si>
  <si>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</si>
  <si>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</si>
  <si>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</si>
  <si>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</si>
  <si>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</si>
  <si>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</si>
  <si>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</si>
  <si>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</si>
  <si>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</si>
  <si>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</si>
  <si>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</si>
  <si>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</si>
  <si>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</si>
  <si>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</si>
  <si>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</si>
  <si>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</si>
  <si>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</si>
  <si>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</si>
  <si>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</si>
  <si>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</si>
  <si>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</si>
  <si>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</si>
  <si>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</si>
  <si>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</si>
  <si>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</si>
  <si>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</si>
  <si>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</si>
  <si>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</si>
  <si>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</si>
  <si>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</si>
  <si>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</si>
  <si>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</si>
  <si>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</si>
  <si>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</si>
  <si>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</si>
  <si>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</si>
  <si>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</si>
  <si>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</si>
  <si>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</si>
  <si>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</si>
  <si>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</si>
  <si>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</si>
  <si>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</si>
  <si>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</si>
  <si>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</si>
  <si>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</si>
  <si>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</si>
  <si>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</si>
  <si>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</si>
  <si>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</si>
  <si>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</si>
  <si>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</si>
  <si>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</si>
  <si>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</si>
  <si>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</si>
  <si>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</si>
  <si>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</si>
  <si>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</si>
  <si>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</si>
  <si>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</si>
  <si>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</si>
  <si>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</si>
  <si>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</si>
  <si>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</si>
  <si>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</si>
  <si>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</si>
  <si>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</si>
  <si>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</si>
  <si>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</si>
  <si>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</si>
  <si>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</si>
  <si>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</si>
  <si>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</si>
  <si>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</si>
  <si>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</si>
  <si>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</si>
  <si>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</si>
  <si>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</si>
  <si>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</si>
  <si>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</si>
  <si>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</si>
  <si>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</si>
  <si>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</si>
  <si>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</si>
  <si>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</si>
  <si>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</si>
  <si>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</si>
  <si>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</si>
  <si>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</si>
  <si>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</si>
  <si>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</si>
  <si>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</si>
  <si>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</si>
  <si>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</si>
  <si>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</si>
  <si>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</si>
  <si>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</si>
  <si>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</si>
  <si>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</si>
  <si>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</si>
  <si>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</si>
  <si>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</si>
  <si>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</si>
  <si>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</si>
  <si>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</si>
  <si>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</si>
  <si>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</si>
  <si>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</si>
  <si>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</si>
  <si>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</si>
  <si>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</si>
  <si>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</si>
  <si>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</si>
  <si>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</si>
  <si>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</si>
  <si>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</si>
  <si>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</si>
  <si>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</si>
  <si>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</si>
  <si>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</si>
  <si>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</si>
  <si>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</si>
  <si>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</si>
  <si>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</si>
  <si>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</si>
  <si>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</si>
  <si>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</si>
  <si>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</si>
  <si>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</si>
  <si>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</si>
  <si>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</si>
  <si>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</si>
  <si>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</si>
  <si>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</si>
  <si>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</si>
  <si>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</si>
  <si>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</si>
  <si>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</si>
  <si>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</si>
  <si>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</si>
  <si>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</si>
  <si>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</si>
  <si>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</si>
  <si>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</si>
  <si>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</si>
  <si>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</si>
  <si>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</si>
  <si>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</si>
  <si>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</si>
  <si>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</si>
  <si>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</si>
  <si>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</si>
  <si>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</si>
  <si>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</si>
  <si>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</si>
  <si>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</si>
  <si>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</si>
  <si>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</si>
  <si>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</si>
  <si>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</si>
  <si>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</si>
  <si>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</si>
  <si>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</si>
  <si>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</si>
  <si>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</si>
  <si>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</si>
  <si>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</si>
  <si>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</si>
  <si>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</si>
  <si>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</si>
  <si>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</si>
  <si>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</si>
  <si>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</si>
  <si>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</si>
  <si>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</si>
  <si>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</si>
  <si>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</si>
  <si>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</si>
  <si>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</si>
  <si>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</si>
  <si>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</si>
  <si>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</si>
  <si>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</si>
  <si>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</si>
  <si>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</si>
  <si>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</si>
  <si>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</si>
  <si>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</si>
  <si>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</si>
  <si>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</si>
  <si>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</si>
  <si>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</si>
  <si>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</si>
  <si>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</si>
  <si>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</si>
  <si>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</si>
  <si>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</si>
  <si>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</si>
  <si>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</si>
  <si>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</si>
  <si>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</si>
  <si>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</si>
  <si>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</si>
  <si>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</si>
  <si>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</si>
  <si>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</si>
  <si>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</si>
  <si>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</si>
  <si>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</si>
  <si>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</si>
  <si>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</si>
  <si>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</si>
  <si>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</si>
  <si>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</si>
  <si>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</si>
  <si>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</si>
  <si>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</si>
  <si>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</si>
  <si>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</si>
  <si>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</si>
  <si>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</si>
  <si>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</si>
  <si>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</si>
  <si>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</si>
  <si>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</si>
  <si>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</si>
  <si>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</si>
  <si>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</si>
  <si>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</si>
  <si>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</si>
  <si>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</si>
  <si>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</si>
  <si>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</si>
  <si>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</si>
  <si>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</si>
  <si>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</si>
  <si>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</si>
  <si>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</si>
  <si>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</si>
  <si>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</si>
  <si>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</si>
  <si>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</si>
  <si>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</si>
  <si>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</si>
  <si>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</si>
  <si>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</si>
  <si>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</si>
  <si>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</si>
  <si>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</si>
  <si>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</si>
  <si>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</si>
  <si>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</si>
  <si>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</si>
  <si>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</si>
  <si>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</si>
  <si>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</si>
  <si>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</si>
  <si>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</si>
  <si>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</si>
  <si>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</si>
  <si>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</si>
  <si>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</si>
  <si>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</si>
  <si>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</si>
  <si>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</si>
  <si>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</si>
  <si>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</si>
  <si>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</si>
  <si>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</si>
  <si>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</si>
  <si>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</si>
  <si>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</si>
  <si>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</si>
  <si>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</si>
  <si>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</si>
  <si>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</si>
  <si>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</si>
  <si>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</si>
  <si>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</si>
  <si>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</si>
  <si>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</si>
  <si>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</si>
  <si>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</si>
  <si>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</si>
  <si>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</si>
  <si>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</si>
  <si>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</si>
  <si>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</si>
  <si>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110 min</t>
  </si>
  <si>
    <t xml:space="preserve"> PCM-20250215-00000830 </t>
  </si>
  <si>
    <t>LTE site still down and  site located in aramco area access issue need special permission</t>
  </si>
  <si>
    <t>PCM-20251114-00000701</t>
  </si>
  <si>
    <t>EM team on the way need 45 mins</t>
  </si>
  <si>
    <t>EM team on the way need 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</si>
  <si>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</si>
  <si>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</si>
  <si>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</si>
  <si>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</si>
  <si>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</si>
  <si>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</si>
  <si>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</si>
  <si>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</si>
  <si>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</si>
  <si>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</si>
  <si>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 //  estimated ETA 60 mins</t>
  </si>
  <si>
    <t>PCM-20251114-00000713</t>
  </si>
  <si>
    <t>After Hub WDS9463 restored new TRM fb Hub SUL9467 //ETA 70 mins</t>
  </si>
  <si>
    <t>PCM-20251114-00000788</t>
  </si>
  <si>
    <t>TEAM at site mkw9706 to move bah0831 eta 180m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</si>
</sst>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0" fontId="34" fillId="2" borderId="1" xfId="0" applyFont="1" applyFill="1" applyBorder="1" applyAlignment="1">
      <alignment horizontal="center" vertical="center" wrapText="1"/>
    </xf>
    <xf numFmtId="0" fontId="34" fillId="2" borderId="1" xfId="0" applyNumberFormat="1"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1" totalsRowShown="0" headerRowDxfId="31" dataDxfId="30" headerRowBorderDxfId="28" tableBorderDxfId="29">
  <autoFilter ref="A1:L2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9" totalsRowShown="0" headerRowDxfId="15" dataDxfId="14" headerRowBorderDxfId="12" tableBorderDxfId="13">
  <autoFilter ref="A1:L1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312.697259490742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19799</v>
      </c>
      <c r="E3" s="110"/>
      <c r="F3" s="111"/>
      <c r="G3" s="112">
        <f t="shared" ref="G3:G6" ca="1" si="0">IFERROR(NOW()-F3,"")</f>
        <v>45975.645685416668</v>
      </c>
      <c r="H3" s="162">
        <v>45975.593668981484</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45975.645685416668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45975.645685416668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45975.645685416668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45975.645685416668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45975.645685416668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45975.645685416668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45975.645685416668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45975.645685416668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45975.645685416668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45975.645685416668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45975.645685416668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45975.645685416668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45975.645685416668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45975.645685416668</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45975.645685416668</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45975.645685416668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45975.645685416668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45975.645685416668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45975.645685416668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45975.645685416668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45975.645685416668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45975.645685416668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45975.645685416668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45975.645685416668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45975.645685416668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45975.645685416668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45975.645685416668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45975.645685416668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45975.645685416668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45975.645685416668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45975.645685416668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45975.645685416668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45975.645685416668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45975.645685416668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45975.645685416668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45975.645685416668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45975.645685416668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45975.645685416668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45975.645685416668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45975.645685416668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45975.645685416668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45975.645685416668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45975.645685416668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45975.645685416668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45975.645685416668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45975.645685416668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45975.645685416668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45975.645685416668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45975.645685416668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45975.645685416668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45975.645685416668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45975.645685416668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45975.645685416668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45975.645685416668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45975.645685416668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45975.645685416668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45975.645685416668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45975.645685416668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45975.645685416668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45975.645685416668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45975.645685416668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45975.645685416668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45975.645685416668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45975.645685416668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45975.645685416668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45975.645685416668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45975.645685416668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45975.645685416668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45975.645685416668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45975.645685416668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45975.645685416668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45975.645685416668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45975.645685416668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45975.645685416668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45975.645685416668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45975.645685416668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45975.645685416668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45975.645685416668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45975.645685416668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45975.645685416668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45975.645685416668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45975.645685416668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45975.645685416668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45975.645685416668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45975.645685416668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45975.645685416668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45975.645685416668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45975.645685416668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45975.645685416668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45975.645685416668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45975.645685416668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45975.645685416668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45975.645685416668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45975.645685416668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45975.645685416668</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150.64584745370666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1.039400694447977</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18" t="s">
        <v>25105</v>
      </c>
      <c r="E5" s="103" t="s">
        <v>39021</v>
      </c>
      <c r="F5" s="104"/>
      <c r="G5" s="105">
        <f ca="1">IFERROR(NOW()-F5,"-")</f>
        <v>45975.645685416668</v>
      </c>
      <c r="H5" s="104">
        <v>45975.624039351853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45975.645685416668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45975.645685416668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45975.645685416668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45975.645685416668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45975.645685416668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45975.645685416668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45975.645685416668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45975.645685416668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45975.645685416668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45975.645685416668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45975.645685416668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45975.645685416668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45975.645685416668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45975.645685416668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45975.645685416668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45975.645685416668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45975.645685416668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45975.645685416668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45975.645685416668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45975.645685416668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45975.645685416668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45975.645685416668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45975.645685416668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45975.645685416668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45975.645685416668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45975.645685416668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45975.645685416668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45975.645685416668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45975.645685416668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45975.645685416668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45975.645685416668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45975.645685416668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45975.645685416668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45975.645685416668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45975.645685416668</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45975.645685416668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45975.645685416668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45975.645685416668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45975.645685416668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45975.645685416668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45975.645685416668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45975.645685416668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45975.645685416668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45975.645685416668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45975.645685416668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45975.645685416668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45975.645685416668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45975.645685416668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45975.645685416668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45975.645685416668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45975.645685416668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45975.645685416668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45975.645685416668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45975.645685416668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45975.645685416668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45975.645685416668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45975.645685416668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45975.645685416668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45975.645685416668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45975.645685416668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45975.645685416668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45975.645685416668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45975.645685416668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45975.645685416668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45975.645685416668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45975.645685416668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45975.645685416668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45975.645685416668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45975.645685416668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45975.645685416668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45975.645685416668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45975.645685416668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45975.645685416668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45975.645685416668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45975.645685416668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45975.645685416668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45975.645685416668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45975.645685416668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45975.645685416668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45975.645685416668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45975.645685416668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45975.645685416668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45975.645685416668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45975.645685416668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45975.645685416668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45975.645685416668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45975.645685416668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45975.645685416668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45975.645685416668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45975.645685416668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45975.645685416668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45975.645685416668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45975.645685416668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45975.645685416668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45975.645685416668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45975.645685416668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45975.645685416668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45975.645685416668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45975.645685416668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45975.645685416668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45975.645685416668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45975.645685416668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45975.645685416668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45975.645685416668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45975.645685416668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45975.645685416668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45975.645685416668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45975.645685416668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45975.645685416668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45975.645685416668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45975.645685416668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45975.645685416668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45975.645685416668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45975.645685416668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45975.645685416668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45975.645685416668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45975.645685416668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45975.645685416668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45975.645685416668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45975.645685416668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45975.645685416668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45975.645685416668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45975.645685416668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45975.645685416668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45975.645685416668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45975.645685416668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45975.645685416668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45975.645685416668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45975.645685416668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45975.645685416668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45975.645685416668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45975.645685416668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45975.645685416668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45975.645685416668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45975.645685416668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45975.645685416668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45975.645685416668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45975.645685416668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45975.645685416668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45975.645685416668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45975.645685416668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45975.645685416668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45975.645685416668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45975.645685416668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45975.645685416668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45975.645685416668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45975.645685416668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45975.645685416668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45975.645685416668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45975.645685416668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45975.645685416668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45975.645685416668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45975.645685416668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45975.645685416668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45975.645685416668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45975.645685416668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45975.645685416668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45975.645685416668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45975.645685416668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45975.645685416668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45975.645685416668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45975.645685416668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45975.645685416668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45975.645685416668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45975.645685416668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45975.645685416668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45975.645685416668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45975.645685416668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45975.645685416668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45975.645685416668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45975.645685416668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45975.645685416668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45975.645685416668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45975.645685416668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45975.645685416668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45975.645685416668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45975.645685416668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45975.645685416668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45975.645685416668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45975.645685416668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45975.645685416668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45975.645685416668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45975.645685416668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45975.645685416668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45975.645685416668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45975.645685416668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45975.645685416668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45975.645685416668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45975.645685416668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45975.645685416668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45975.645685416668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45975.645685416668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45975.645685416668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45975.645685416668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45975.645685416668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45975.645685416668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45975.645685416668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45975.645685416668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45975.645685416668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45975.645685416668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45975.645685416668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45975.645685416668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45975.645685416668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45975.645685416668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45975.645685416668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45975.645685416668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45975.645685416668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45975.645685416668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45975.645685416668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45975.645685416668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45975.645685416668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45975.645685416668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45975.645685416668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45975.645685416668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45975.645685416668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45975.645685416668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45975.645685416668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45975.645685416668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45975.645685416668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45975.645685416668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45975.645685416668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45975.645685416668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45975.645685416668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45975.645685416668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45975.645685416668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45975.645685416668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45975.645685416668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45975.645685416668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45975.645685416668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45975.645685416668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45975.645685416668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45975.645685416668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45975.645685416668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45975.645685416668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45975.645685416668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45975.645685416668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45975.645685416668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45975.645685416668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45975.645685416668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45975.645685416668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45975.645685416668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45975.645685416668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45975.645685416668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45975.645685416668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45975.645685416668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45975.645685416668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45975.645685416668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45975.645685416668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45975.645685416668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45975.645685416668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45975.645685416668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45975.645685416668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45975.645685416668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45975.645685416668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45975.645685416668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45975.645685416668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45975.645685416668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45975.645685416668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45975.645685416668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45975.645685416668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45975.645685416668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45975.645685416668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45975.645685416668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45975.645685416668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45975.645685416668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45975.645685416668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45975.645685416668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45975.645685416668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45975.645685416668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45975.645685416668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45975.645685416668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45975.645685416668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45975.645685416668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45975.645685416668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45975.645685416668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45975.645685416668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45975.645685416668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45975.645685416668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45975.645685416668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45975.645685416668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45975.645685416668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45975.645685416668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45975.645685416668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45975.645685416668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45975.645685416668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45975.645685416668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45975.645685416668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45975.645685416668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45975.645685416668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45975.645685416668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45975.645685416668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45975.645685416668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45975.645685416668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45975.645685416668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45975.645685416668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45975.645685416668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45975.645685416668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45975.645685416668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45975.645685416668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45975.645685416668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45975.645685416668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45975.645685416668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45975.645685416668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45975.645685416668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45975.645685416668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45975.645685416668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45975.645685416668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45975.645685416668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45975.645685416668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45975.645685416668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45975.645685416668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45975.645685416668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45975.645685416668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45975.645685416668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45975.645685416668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45975.645685416668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45975.645685416668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45975.645685416668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45975.645685416668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45975.645685416668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45975.645685416668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45975.645685416668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45975.645685416668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45975.645685416668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45975.645685416668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45975.645685416668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45975.645685416668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45975.645685416668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45975.645685416668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45975.645685416668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45975.645685416668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45975.645685416668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45975.645685416668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45975.645685416668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45975.645685416668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45975.645685416668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45975.645685416668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45975.645685416668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45975.645685416668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45975.645685416668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45975.645685416668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45975.645685416668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45975.645685416668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45975.645685416668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45975.645685416668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45975.645685416668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45975.645685416668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45975.645685416668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45975.645685416668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45975.645685416668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45975.645685416668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45975.645685416668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45975.645685416668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45975.645685416668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45975.645685416668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45975.645685416668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45975.645685416668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45975.645685416668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45975.645685416668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45975.645685416668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45975.645685416668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45975.645685416668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45975.645685416668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45975.645685416668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45975.645685416668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45975.645685416668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45975.645685416668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45975.645685416668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45975.645685416668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45975.645685416668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45975.645685416668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45975.645685416668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45975.645685416668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45975.645685416668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45975.645685416668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45975.645685416668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45975.645685416668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45975.645685416668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45975.645685416668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45975.645685416668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45975.645685416668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45975.645685416668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45975.645685416668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45975.645685416668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45975.645685416668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45975.645685416668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45975.645685416668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45975.645685416668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45975.645685416668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45975.645685416668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45975.645685416668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45975.645685416668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45975.645685416668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45975.645685416668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45975.645685416668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45975.645685416668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45975.645685416668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45975.645685416668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45975.645685416668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45975.645685416668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45975.645685416668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45975.645685416668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45975.645685416668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45975.645685416668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45975.645685416668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45975.645685416668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45975.645685416668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45975.645685416668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45975.645685416668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45975.645685416668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45975.645685416668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45975.645685416668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45975.645685416668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45975.645685416668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45975.645685416668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45975.645685416668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45975.645685416668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45975.645685416668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45975.645685416668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45975.645685416668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45975.645685416668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45975.645685416668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45975.645685416668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45975.645685416668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45975.645685416668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45975.645685416668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45975.645685416668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45975.645685416668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45975.645685416668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45975.645685416668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45975.645685416668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45975.645685416668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45975.645685416668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45975.645685416668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45975.645685416668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45975.645685416668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45975.645685416668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45975.645685416668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45975.645685416668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45975.645685416668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45975.645685416668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45975.645685416668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45975.645685416668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45975.645685416668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45975.645685416668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45975.645685416668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45975.645685416668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45975.645685416668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45975.645685416668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45975.645685416668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45975.645685416668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45975.645685416668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45975.645685416668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45975.645685416668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45975.645685416668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45975.645685416668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45975.645685416668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45975.645685416668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45975.645685416668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45975.645685416668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45975.645685416668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45975.645685416668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45975.645685416668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45975.645685416668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45975.645685416668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45975.645685416668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45975.645685416668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45975.645685416668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45975.645685416668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45975.645685416668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45975.645685416668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45975.645685416668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45975.645685416668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45975.645685416668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45975.645685416668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45975.645685416668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45975.645685416668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45975.645685416668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45975.645685416668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45975.645685416668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45975.645685416668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45975.645685416668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45975.645685416668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45975.645685416668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45975.645685416668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45975.645685416668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45975.645685416668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45975.645685416668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45975.645685416668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45975.645685416668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45975.645685416668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45975.645685416668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45975.645685416668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45975.645685416668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45975.645685416668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45975.645685416668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45975.645685416668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45975.645685416668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45975.645685416668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45975.645685416668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45975.645685416668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45975.645685416668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45975.645685416668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45975.645685416668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45975.645685416668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45975.645685416668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45975.645685416668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45975.645685416668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45975.645685416668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45975.645685416668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45975.645685416668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45975.645685416668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45975.645685416668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45975.645685416668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45975.645685416668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45975.645685416668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45975.645685416668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45975.645685416668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45975.645685416668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45975.645685416668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45975.645685416668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45975.645685416668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45975.645685416668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45975.645685416668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45975.645685416668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45975.645685416668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45975.645685416668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45975.645685416668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45975.645685416668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45975.645685416668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45975.645685416668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45975.645685416668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45975.645685416668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45975.645685416668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45975.645685416668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45975.645685416668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45975.645685416668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45975.645685416668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45975.645685416668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45975.645685416668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45975.645685416668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45975.645685416668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45975.645685416668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45975.645685416668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45975.645685416668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45975.645685416668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45975.645685416668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45975.645685416668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45975.645685416668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45975.645685416668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45975.645685416668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45975.645685416668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45975.645685416668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45975.645685416668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45975.645685416668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45975.645685416668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45975.645685416668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45975.645685416668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45975.645685416668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45975.645685416668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45975.645685416668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45975.645685416668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45975.645685416668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45975.645685416668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45975.645685416668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45975.645685416668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45975.645685416668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45975.645685416668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45975.645685416668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45975.645685416668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45975.645685416668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45975.645685416668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45975.645685416668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45975.645685416668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45975.645685416668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45975.645685416668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45975.645685416668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45975.645685416668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45975.645685416668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45975.645685416668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45975.645685416668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45975.645685416668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45975.645685416668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45975.645685416668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45975.645685416668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45975.645685416668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45975.645685416668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45975.645685416668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45975.645685416668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45975.645685416668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45975.645685416668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45975.645685416668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45975.645685416668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45975.645685416668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45975.645685416668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45975.645685416668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45975.645685416668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45975.645685416668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45975.645685416668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45975.645685416668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45975.645685416668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45975.645685416668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45975.645685416668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45975.645685416668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45975.645685416668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45975.645685416668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45975.645685416668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45975.645685416668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45975.645685416668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45975.645685416668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45975.645685416668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45975.645685416668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45975.645685416668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45975.645685416668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45975.645685416668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45975.645685416668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45975.645685416668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45975.645685416668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45975.645685416668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45975.645685416668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45975.645685416668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45975.645685416668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45975.645685416668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45975.645685416668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45975.645685416668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45975.645685416668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45975.645685416668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45975.645685416668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45975.645685416668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45975.645685416668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45975.645685416668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45975.645685416668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45975.645685416668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45975.645685416668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45975.645685416668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45975.645685416668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45975.645685416668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45975.645685416668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45975.645685416668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45975.645685416668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45975.645685416668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45975.645685416668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45975.645685416668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45975.645685416668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45975.645685416668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45975.645685416668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45975.645685416668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45975.645685416668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45975.645685416668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45975.645685416668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45975.645685416668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45975.645685416668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45975.645685416668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45975.645685416668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45975.645685416668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45975.645685416668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45975.645685416668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45975.645685416668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45975.645685416668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45975.645685416668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45975.645685416668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45975.645685416668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45975.645685416668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45975.645685416668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45975.645685416668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45975.645685416668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45975.645685416668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45975.645685416668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45975.645685416668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45975.645685416668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45975.645685416668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45975.645685416668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45975.645685416668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45975.645685416668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45975.645685416668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45975.645685416668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45975.645685416668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45975.645685416668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45975.645685416668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45975.645685416668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45975.645685416668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45975.645685416668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45975.645685416668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45975.645685416668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45975.645685416668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45975.645685416668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45975.645685416668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45975.645685416668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45975.645685416668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45975.645685416668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45975.645685416668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45975.645685416668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45975.645685416668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45975.645685416668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45975.645685416668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45975.645685416668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45975.645685416668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45975.645685416668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45975.645685416668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45975.645685416668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45975.645685416668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45975.645685416668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45975.645685416668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45975.645685416668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45975.645685416668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45975.645685416668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45975.645685416668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45975.645685416668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45975.645685416668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45975.645685416668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45975.645685416668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45975.645685416668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45975.645685416668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45975.645685416668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45975.645685416668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45975.645685416668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45975.645685416668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45975.645685416668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45975.645685416668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45975.645685416668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45975.645685416668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45975.645685416668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45975.645685416668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45975.645685416668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45975.645685416668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45975.645685416668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45975.645685416668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45975.645685416668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45975.645685416668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45975.645685416668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45975.645685416668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45975.645685416668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45975.645685416668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45975.645685416668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45975.645685416668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45975.645685416668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45975.645685416668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45975.645685416668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45975.645685416668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45975.645685416668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45975.645685416668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45975.645685416668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45975.645685416668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45975.645685416668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45975.645685416668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45975.645685416668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45975.645685416668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45975.645685416668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45975.645685416668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45975.645685416668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45975.645685416668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45975.645685416668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45975.645685416668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45975.645685416668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45975.645685416668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45975.645685416668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45975.645685416668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45975.645685416668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45975.645685416668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45975.645685416668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45975.645685416668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45975.645685416668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45975.645685416668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45975.645685416668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45975.645685416668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45975.645685416668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45975.645685416668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45975.645685416668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45975.645685416668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45975.645685416668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45975.645685416668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45975.645685416668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45975.645685416668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45975.645685416668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45975.645685416668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45975.645685416668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45975.645685416668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45975.645685416668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45975.645685416668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45975.645685416668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45975.645685416668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45975.645685416668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45975.645685416668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45975.645685416668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45975.645685416668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45975.645685416668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45975.645685416668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45975.645685416668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45975.645685416668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45975.645685416668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45975.645685416668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45975.645685416668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45975.645685416668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45975.645685416668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45975.645685416668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45975.645685416668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45975.645685416668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45975.645685416668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45975.645685416668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45975.645685416668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45975.645685416668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45975.645685416668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45975.645685416668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45975.645685416668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45975.645685416668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45975.645685416668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45975.645685416668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45975.645685416668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45975.645685416668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45975.645685416668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45975.645685416668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45975.645685416668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45975.645685416668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45975.645685416668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45975.645685416668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45975.645685416668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45975.645685416668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45975.645685416668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45975.645685416668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45975.645685416668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45975.645685416668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45975.645685416668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45975.645685416668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45975.645685416668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45975.645685416668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45975.645685416668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45975.645685416668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45975.645685416668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45975.645685416668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45975.645685416668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45975.645685416668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45975.645685416668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45975.645685416668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45975.645685416668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45975.645685416668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45975.645685416668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45975.645685416668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45975.645685416668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45975.645685416668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45975.645685416668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45975.645685416668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45975.645685416668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45975.645685416668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45975.645685416668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45975.645685416668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45975.645685416668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45975.645685416668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45975.645685416668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45975.645685416668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45975.645685416668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45975.645685416668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45975.645685416668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45975.645685416668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45975.645685416668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45975.645685416668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45975.645685416668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45975.645685416668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45975.645685416668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45975.645685416668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45975.645685416668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45975.645685416668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45975.645685416668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45975.645685416668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45975.645685416668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45975.645685416668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45975.645685416668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45975.645685416668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45975.645685416668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45975.645685416668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45975.645685416668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45975.645685416668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45975.645685416668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45975.645685416668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45975.645685416668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45975.645685416668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45975.645685416668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45975.645685416668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45975.645685416668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45975.645685416668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45975.645685416668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45975.645685416668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45975.645685416668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45975.645685416668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45975.645685416668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45975.645685416668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45975.645685416668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45975.645685416668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45975.645685416668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45975.645685416668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45975.645685416668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45975.645685416668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45975.645685416668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45975.645685416668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45975.645685416668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45975.645685416668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45975.645685416668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45975.645685416668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45975.645685416668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45975.645685416668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45975.645685416668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45975.645685416668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45975.645685416668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45975.645685416668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45975.645685416668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45975.645685416668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45975.645685416668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45975.645685416668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45975.645685416668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45975.645685416668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45975.645685416668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45975.645685416668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45975.645685416668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45975.645685416668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45975.645685416668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45975.645685416668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45975.645685416668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45975.645685416668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45975.645685416668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45975.645685416668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45975.645685416668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45975.645685416668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45975.645685416668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45975.645685416668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45975.645685416668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45975.645685416668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45975.645685416668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45975.645685416668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45975.645685416668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45975.645685416668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45975.645685416668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45975.645685416668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45975.645685416668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45975.645685416668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45975.645685416668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45975.645685416668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45975.645685416668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45975.645685416668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45975.645685416668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45975.645685416668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45975.645685416668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45975.645685416668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45975.645685416668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45975.645685416668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45975.645685416668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45975.645685416668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45975.645685416668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45975.645685416668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45975.645685416668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45975.645685416668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45975.645685416668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45975.645685416668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45975.645685416668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45975.645685416668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45975.645685416668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45975.645685416668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45975.645685416668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45975.645685416668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45975.645685416668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45975.645685416668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45975.645685416668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45975.645685416668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45975.645685416668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45975.645685416668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45975.645685416668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45975.645685416668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45975.645685416668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45975.645685416668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45975.645685416668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45975.645685416668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45975.645685416668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45975.645685416668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45975.645685416668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45975.645685416668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45975.645685416668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45975.645685416668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45975.645685416668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45975.645685416668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45975.645685416668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45975.645685416668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45975.645685416668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45975.645685416668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45975.645685416668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45975.645685416668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45975.645685416668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45975.645685416668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45975.645685416668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45975.645685416668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45975.645685416668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45975.645685416668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45975.645685416668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45975.645685416668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45975.645685416668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45975.645685416668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45975.645685416668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45975.645685416668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45975.645685416668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45975.645685416668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45975.645685416668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45975.645685416668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45975.645685416668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45975.645685416668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45975.645685416668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45975.645685416668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45975.645685416668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45975.645685416668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45975.645685416668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45975.645685416668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45975.645685416668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45975.645685416668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45975.645685416668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45975.645685416668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45975.645685416668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45975.645685416668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45975.645685416668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45975.645685416668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45975.645685416668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45975.645685416668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45975.645685416668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45975.645685416668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45975.645685416668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45975.645685416668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45975.645685416668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45975.645685416668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45975.645685416668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45975.645685416668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45975.645685416668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45975.645685416668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45975.645685416668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45975.645685416668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45975.645685416668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45975.645685416668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45975.645685416668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45975.645685416668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45975.645685416668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45975.645685416668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45975.645685416668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45975.645685416668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45975.645685416668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45975.645685416668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45975.645685416668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45975.645685416668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45975.645685416668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45975.645685416668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45975.645685416668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45975.645685416668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45975.645685416668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45975.645685416668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45975.645685416668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45975.645685416668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45975.645685416668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45975.645685416668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45975.645685416668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45975.645685416668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45975.645685416668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45975.645685416668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45975.645685416668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45975.645685416668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45975.645685416668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45975.645685416668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45975.645685416668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45975.645685416668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45975.645685416668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45975.645685416668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45975.645685416668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45975.645685416668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45975.645685416668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45975.645685416668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45975.645685416668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45975.645685416668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45975.645685416668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45975.645685416668</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272.16496782407194</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34214</v>
      </c>
      <c r="E3" s="95" t="s">
        <v>39021</v>
      </c>
      <c r="F3" s="96">
        <v>45975.593645833331</v>
      </c>
      <c r="G3" s="97">
        <f ca="1">IFERROR(NOW()-F3,"")</f>
        <v>5.2039583337318618E-2</v>
      </c>
      <c r="H3" s="96">
        <v>45975.575590277775</v>
      </c>
      <c r="I3" s="135" t="str">
        <f>IFERROR(VLOOKUP(D3,DB!A:F,6,0),"")</f>
        <v>SCECO</v>
      </c>
      <c r="J3" s="135" t="str">
        <f>IFERROR(VLOOKUP(D3,DB!A:G,7,0),"")</f>
        <v>Good</v>
      </c>
      <c r="K3" s="98" t="s">
        <v>39114</v>
      </c>
      <c r="L3" s="92" t="str">
        <f>IFERROR(VLOOKUP(D3,DB!A:I,9,0),"")</f>
        <v>Latis</v>
      </c>
    </row>
    <row r="4" spans="1:16" ht="15" customHeight="1">
      <c r="A4" s="135" t="s">
        <v>39023</v>
      </c>
      <c r="B4" s="135" t="str">
        <f>IFERROR(VLOOKUP(D4,DB!A:K,11,0),"")</f>
        <v>R4</v>
      </c>
      <c r="C4" s="94">
        <v>1</v>
      </c>
      <c r="D4" s="92" t="s">
        <v>37621</v>
      </c>
      <c r="E4" s="95" t="s">
        <v>39021</v>
      </c>
      <c r="F4" s="96"/>
      <c r="G4" s="97">
        <f ca="1">IFERROR(NOW()-F4,"")</f>
        <v>45975.645685416668</v>
      </c>
      <c r="H4" s="96">
        <v>45975.605856481481</v>
      </c>
      <c r="I4" s="135" t="str">
        <f>IFERROR(VLOOKUP(D4,DB!A:F,6,0),"")</f>
        <v>SCECO</v>
      </c>
      <c r="J4" s="135" t="str">
        <f>IFERROR(VLOOKUP(D4,DB!A:G,7,0),"")</f>
        <v>Dead</v>
      </c>
      <c r="K4" s="98" t="s">
        <v>39115</v>
      </c>
      <c r="L4" s="92" t="str">
        <f>IFERROR(VLOOKUP(D4,DB!A:I,9,0),"")</f>
        <v>Latis</v>
      </c>
    </row>
    <row r="5" spans="1:16" ht="15" customHeight="1">
      <c r="A5" s="135"/>
      <c r="B5" s="135" t="str">
        <f>IFERROR(VLOOKUP(D5,DB!A:K,11,0),"")</f>
        <v/>
      </c>
      <c r="C5" s="94"/>
      <c r="D5" s="92"/>
      <c r="E5" s="95"/>
      <c r="F5" s="96"/>
      <c r="G5" s="97">
        <f ca="1">IFERROR(NOW()-F5,"")</f>
        <v>45975.645685416668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45975.645685416668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45975.645685416668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45975.645685416668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45975.645685416668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45975.645685416668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45975.645685416668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45975.645685416668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45975.645685416668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45975.645685416668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45975.645685416668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45975.645685416668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45975.645685416668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45975.645685416668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45975.645685416668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45975.645685416668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45975.645685416668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45975.645685416668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45975.645685416668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45975.645685416668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45975.645685416668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45975.645685416668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45975.645685416668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45975.645685416668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45975.645685416668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45975.645685416668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45975.645685416668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45975.645685416668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45975.645685416668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45975.645685416668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45975.645685416668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45975.645685416668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45975.645685416668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45975.645685416668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45975.645685416668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45975.645685416668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45975.645685416668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45975.645685416668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45975.645685416668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45975.645685416668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45975.645685416668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45975.645685416668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45975.645685416668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45975.645685416668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45975.645685416668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45975.645685416668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45975.645685416668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45975.645685416668</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1"/>
  <sheetViews>
    <sheetView tabSelected="1"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83.813625231479818</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49.456808101851493</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 ca="1" si="1">IFERROR(NOW()-F4,"")</f>
        <v>26.984574305555725</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4"/>
      <c r="G6" s="126">
        <f t="shared" ref="G6:G64" ca="1" si="2">IFERROR(NOW()-F6,"")</f>
        <v>45975.645685416668</v>
      </c>
      <c r="H6" s="125"/>
      <c r="I6" s="124" t="str">
        <f>IFERROR(VLOOKUP(D6,DB!A:F,6,0),"")</f>
        <v/>
      </c>
      <c r="J6" s="124" t="str">
        <f>IFERROR(VLOOKUP(D6,DB!A:G,7,0),"")</f>
        <v/>
      </c>
      <c r="K6" s="124"/>
      <c r="L6" s="124" t="str">
        <f>IFERROR(VLOOKUP(D6,DB!A:I,9,0),"")</f>
        <v/>
      </c>
    </row>
    <row r="7" spans="1:13">
      <c r="A7" s="158"/>
      <c r="B7" s="159" t="str">
        <f>IFERROR(VLOOKUP(D7,DB!A:K,11,0),"")</f>
        <v/>
      </c>
      <c r="C7" s="158"/>
      <c r="D7" s="158"/>
      <c r="E7" s="158"/>
      <c r="F7" s="160"/>
      <c r="G7" s="161">
        <f ca="1">IFERROR(NOW()-F7,"")</f>
        <v>45975.645685416668</v>
      </c>
      <c r="H7" s="160"/>
      <c r="I7" s="159" t="str">
        <f>IFERROR(VLOOKUP(D7,DB!A:F,6,0),"")</f>
        <v/>
      </c>
      <c r="J7" s="159" t="str">
        <f>IFERROR(VLOOKUP(D7,DB!A:G,7,0),"")</f>
        <v/>
      </c>
      <c r="K7" s="158"/>
      <c r="L7" s="159" t="str">
        <f>IFERROR(VLOOKUP(D7,DB!A:I,9,0),"")</f>
        <v/>
      </c>
    </row>
    <row r="8" spans="1:13">
      <c r="A8" s="124"/>
      <c r="B8" s="124" t="str">
        <f>IFERROR(VLOOKUP(D8,DB!A:K,11,0),"")</f>
        <v/>
      </c>
      <c r="C8" s="124"/>
      <c r="D8" s="124"/>
      <c r="E8" s="124"/>
      <c r="F8" s="124"/>
      <c r="G8" s="126">
        <f t="shared" ca="1" si="2"/>
        <v>45975.645685416668</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2"/>
        <v>45975.645685416668</v>
      </c>
      <c r="H9" s="125"/>
      <c r="I9" s="124" t="str">
        <f>IFERROR(VLOOKUP(D9,DB!A:F,6,0),"")</f>
        <v/>
      </c>
      <c r="J9" s="124" t="str">
        <f>IFERROR(VLOOKUP(D9,DB!A:G,7,0),"")</f>
        <v/>
      </c>
      <c r="K9" s="124"/>
      <c r="L9" s="124" t="str">
        <f>IFERROR(VLOOKUP(D9,DB!A:I,9,0),"")</f>
        <v/>
      </c>
    </row>
    <row r="10" spans="1:13">
      <c r="A10" s="124"/>
      <c r="B10" s="124" t="str">
        <f>IFERROR(VLOOKUP(D10,DB!A:K,11,0),"")</f>
        <v/>
      </c>
      <c r="C10" s="124"/>
      <c r="D10" s="156"/>
      <c r="E10" s="124"/>
      <c r="F10" s="124"/>
      <c r="G10" s="126">
        <f t="shared" ca="1" si="2"/>
        <v>45975.645685416668</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45975.645685416668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45975.645685416668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45975.645685416668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45975.645685416668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45975.645685416668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45975.645685416668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45975.645685416668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45975.645685416668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45975.645685416668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45975.645685416668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45975.645685416668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45975.645685416668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45975.645685416668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45975.645685416668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45975.645685416668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45975.645685416668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45975.645685416668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45975.645685416668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45975.645685416668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45975.645685416668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45975.645685416668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45975.645685416668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45975.645685416668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45975.645685416668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45975.645685416668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45975.645685416668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45975.645685416668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45975.645685416668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45975.645685416668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45975.645685416668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45975.645685416668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45975.645685416668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45975.645685416668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45975.645685416668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45975.645685416668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45975.645685416668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45975.645685416668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45975.645685416668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45975.645685416668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45975.645685416668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45975.645685416668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45975.645685416668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45975.645685416668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45975.645685416668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45975.645685416668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45975.645685416668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45975.645685416668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45975.645685416668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45975.645685416668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45975.645685416668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45975.645685416668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45975.645685416668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45975.645685416668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45975.645685416668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ref="G65:G128" ca="1" si="3">IFERROR(NOW()-F65,"")</f>
        <v>45975.645685416668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45975.645685416668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45975.645685416668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45975.645685416668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45975.645685416668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45975.645685416668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45975.645685416668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45975.645685416668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45975.645685416668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45975.645685416668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45975.645685416668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45975.645685416668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45975.645685416668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45975.645685416668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45975.645685416668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45975.645685416668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45975.645685416668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45975.645685416668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45975.645685416668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45975.645685416668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45975.645685416668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45975.645685416668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45975.645685416668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45975.645685416668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45975.645685416668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45975.645685416668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45975.645685416668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45975.645685416668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45975.645685416668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45975.645685416668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45975.645685416668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45975.645685416668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45975.645685416668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45975.645685416668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45975.645685416668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45975.645685416668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45975.645685416668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45975.645685416668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45975.645685416668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45975.645685416668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45975.645685416668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45975.645685416668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45975.645685416668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45975.645685416668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45975.645685416668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45975.645685416668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45975.645685416668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45975.645685416668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45975.645685416668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45975.645685416668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45975.645685416668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45975.645685416668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45975.645685416668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45975.645685416668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45975.645685416668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45975.645685416668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45975.645685416668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45975.645685416668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45975.645685416668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45975.645685416668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45975.645685416668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45975.645685416668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45975.645685416668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45975.645685416668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ref="G129:G192" ca="1" si="4">IFERROR(NOW()-F129,"")</f>
        <v>45975.645685416668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45975.645685416668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45975.645685416668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45975.645685416668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45975.645685416668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45975.645685416668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45975.645685416668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45975.645685416668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45975.645685416668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45975.645685416668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45975.645685416668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45975.645685416668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45975.645685416668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45975.645685416668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45975.645685416668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45975.645685416668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45975.645685416668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45975.645685416668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45975.645685416668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45975.645685416668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45975.645685416668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45975.645685416668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45975.645685416668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45975.645685416668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45975.645685416668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45975.645685416668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45975.645685416668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45975.645685416668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45975.645685416668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45975.645685416668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45975.645685416668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45975.645685416668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45975.645685416668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45975.645685416668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45975.645685416668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45975.645685416668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45975.645685416668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45975.645685416668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45975.645685416668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45975.645685416668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45975.645685416668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45975.645685416668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45975.645685416668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45975.645685416668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45975.645685416668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45975.645685416668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45975.645685416668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45975.645685416668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45975.645685416668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45975.645685416668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45975.645685416668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45975.645685416668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45975.645685416668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45975.645685416668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45975.645685416668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45975.645685416668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45975.645685416668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45975.645685416668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45975.645685416668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45975.645685416668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45975.645685416668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45975.645685416668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45975.645685416668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45975.645685416668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ref="G193:G256" ca="1" si="5">IFERROR(NOW()-F193,"")</f>
        <v>45975.645685416668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45975.645685416668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45975.645685416668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45975.645685416668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45975.645685416668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45975.645685416668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45975.645685416668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45975.645685416668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45975.645685416668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45975.645685416668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45975.645685416668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45975.645685416668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45975.645685416668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45975.645685416668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45975.645685416668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45975.645685416668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45975.645685416668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45975.645685416668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45975.645685416668</v>
      </c>
      <c r="H211" s="124"/>
      <c r="I211" s="124" t="str">
        <f>IFERROR(VLOOKUP(D211,DB!A:F,6,0),"")</f>
        <v/>
      </c>
      <c r="J211" s="124" t="str">
        <f>IFERROR(VLOOKUP(D211,DB!A:G,7,0),"")</f>
        <v/>
      </c>
      <c r="K211" s="124"/>
      <c r="L211" s="124" t="str">
        <f>IFERROR(VLOOKUP(D211,DB!A:I,9,0),"")</f>
        <v/>
      </c>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sheetData>
  <dataValidations count="2">
    <dataValidation allowBlank="1" showInputMessage="1" showErrorMessage="1" sqref="E1" xr:uid="{920C6338-E771-4DAE-8C89-92A9093EA4DE}"/>
    <dataValidation type="list" allowBlank="1" showInputMessage="1" showErrorMessage="1" sqref="E2:E2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9"/>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35357</v>
      </c>
      <c r="E2" s="124" t="s">
        <v>39125</v>
      </c>
      <c r="F2" s="157">
        <v>45975.140439814815</v>
      </c>
      <c r="G2" s="75">
        <f ca="1">IFERROR(NOW()-F2,"-")</f>
        <v>0.50524560185294831</v>
      </c>
      <c r="H2" s="143">
        <v>45975.150659722225</v>
      </c>
      <c r="I2" s="141" t="str">
        <f>IFERROR(VLOOKUP(D2,DB!A:F,6,0),"")</f>
        <v>SCECO</v>
      </c>
      <c r="J2" s="141" t="str">
        <f>IFERROR(VLOOKUP(D2,DB!A:G,7,0),"")</f>
        <v>Dead</v>
      </c>
      <c r="K2" s="144" t="s">
        <v>39126</v>
      </c>
      <c r="L2" s="145" t="str">
        <f>IFERROR(VLOOKUP(D2,DB!A:I,9,0),"")</f>
        <v>Latis</v>
      </c>
    </row>
    <row r="3" spans="1:16382" ht="31.5" customHeight="1">
      <c r="A3" s="140" t="s">
        <v>39127</v>
      </c>
      <c r="B3" s="141" t="str">
        <f>IFERROR(VLOOKUP(D3,DB!A:K,11,0),"")</f>
        <v>R6</v>
      </c>
      <c r="C3" s="142">
        <v>2</v>
      </c>
      <c r="D3" s="141" t="s">
        <v>38968</v>
      </c>
      <c r="E3" s="124" t="s">
        <v>39021</v>
      </c>
      <c r="F3" s="143">
        <v>45975.595775462964</v>
      </c>
      <c r="G3" s="105">
        <f t="shared" ref="G3:G31" ca="1" si="0">IFERROR(NOW()-F3,"-")</f>
        <v>4.9909953704627696E-2</v>
      </c>
      <c r="H3" s="143">
        <v>45975.406701388885</v>
      </c>
      <c r="I3" s="141" t="str">
        <f>IFERROR(VLOOKUP(D3,DB!A:F,6,0),"")</f>
        <v>Generator-SG</v>
      </c>
      <c r="J3" s="141" t="str">
        <f>IFERROR(VLOOKUP(D3,DB!A:G,7,0),"")</f>
        <v>Vandalized</v>
      </c>
      <c r="K3" s="144" t="s">
        <v>39128</v>
      </c>
      <c r="L3" s="145" t="str">
        <f>IFERROR(VLOOKUP(D3,DB!A:I,9,0),"")</f>
        <v>Latis</v>
      </c>
    </row>
    <row r="4" spans="1:16382" ht="31.5" customHeight="1">
      <c r="A4" s="140" t="s">
        <v>39129</v>
      </c>
      <c r="B4" s="141" t="str">
        <f>IFERROR(VLOOKUP(D4,DB!A:K,11,0),"")</f>
        <v>R6</v>
      </c>
      <c r="C4" s="142">
        <v>3</v>
      </c>
      <c r="D4" s="141" t="s">
        <v>34828</v>
      </c>
      <c r="E4" s="124" t="s">
        <v>39021</v>
      </c>
      <c r="F4" s="143">
        <v>45975.624467592592</v>
      </c>
      <c r="G4" s="105">
        <f t="shared" ca="1" si="0"/>
        <v>2.121782407630235E-2</v>
      </c>
      <c r="H4" s="143">
        <v>45975.614120370374</v>
      </c>
      <c r="I4" s="141" t="str">
        <f>IFERROR(VLOOKUP(D4,DB!A:F,6,0),"")</f>
        <v>Generator-SG</v>
      </c>
      <c r="J4" s="141" t="str">
        <f>IFERROR(VLOOKUP(D4,DB!A:G,7,0),"")</f>
        <v>Vandalized</v>
      </c>
      <c r="K4" s="144" t="s">
        <v>39130</v>
      </c>
      <c r="L4" s="145" t="str">
        <f>IFERROR(VLOOKUP(D4,DB!A:I,9,0),"")</f>
        <v>Latis</v>
      </c>
    </row>
    <row r="5" spans="1:16382" ht="31.5" customHeight="1">
      <c r="A5" s="140"/>
      <c r="B5" s="141" t="str">
        <f>IFERROR(VLOOKUP(D5,DB!A:K,11,0),"")</f>
        <v/>
      </c>
      <c r="C5" s="142"/>
      <c r="D5" s="141"/>
      <c r="E5" s="124"/>
      <c r="F5" s="143"/>
      <c r="G5" s="105">
        <f t="shared" ca="1" si="0"/>
        <v>45975.645685416668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45975.645685416668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45975.645685416668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45975.645685416668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45975.645685416668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45975.645685416668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45975.645685416668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45975.645685416668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45975.645685416668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45975.645685416668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45975.645685416668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45975.645685416668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45975.645685416668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45975.645685416668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45975.645685416668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45975.645685416668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45975.645685416668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45975.645685416668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45975.645685416668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45975.645685416668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45975.645685416668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45975.645685416668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45975.645685416668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45975.645685416668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45975.645685416668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45975.645685416668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45975.645685416668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ref="G32:G95" ca="1" si="1">IFERROR(NOW()-F32,"-")</f>
        <v>45975.645685416668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45975.645685416668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45975.645685416668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45975.645685416668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45975.645685416668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45975.645685416668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45975.645685416668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45975.645685416668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45975.645685416668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45975.645685416668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45975.645685416668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45975.645685416668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45975.645685416668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45975.645685416668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45975.645685416668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45975.645685416668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45975.645685416668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45975.645685416668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45975.645685416668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45975.645685416668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45975.645685416668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45975.645685416668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45975.645685416668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45975.645685416668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45975.645685416668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45975.645685416668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45975.645685416668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45975.645685416668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45975.645685416668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45975.645685416668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45975.645685416668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45975.645685416668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45975.645685416668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45975.645685416668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45975.645685416668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45975.645685416668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45975.645685416668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45975.645685416668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45975.645685416668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45975.645685416668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45975.645685416668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45975.645685416668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45975.645685416668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45975.645685416668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45975.645685416668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45975.645685416668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45975.645685416668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45975.645685416668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45975.645685416668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45975.645685416668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45975.645685416668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45975.645685416668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45975.645685416668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45975.645685416668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45975.645685416668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45975.645685416668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45975.645685416668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45975.645685416668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45975.645685416668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45975.645685416668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45975.645685416668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45975.645685416668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45975.645685416668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45975.645685416668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ref="G96:G129" ca="1" si="2">IFERROR(NOW()-F96,"-")</f>
        <v>45975.645685416668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45975.645685416668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45975.645685416668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45975.645685416668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45975.645685416668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45975.645685416668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45975.645685416668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45975.645685416668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45975.645685416668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45975.645685416668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45975.645685416668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45975.645685416668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45975.645685416668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45975.645685416668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45975.645685416668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45975.645685416668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45975.645685416668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45975.645685416668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45975.645685416668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45975.645685416668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45975.645685416668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45975.645685416668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45975.645685416668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45975.645685416668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45975.645685416668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45975.645685416668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45975.645685416668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45975.645685416668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45975.645685416668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45975.645685416668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45975.645685416668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45975.645685416668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45975.645685416668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45975.645685416668</v>
      </c>
      <c r="H129" s="143"/>
      <c r="I129" s="141" t="str">
        <f>IFERROR(VLOOKUP(D129,DB!A:F,6,0),"")</f>
        <v/>
      </c>
      <c r="J129" s="141" t="str">
        <f>IFERROR(VLOOKUP(D129,DB!A:G,7,0),"")</f>
        <v/>
      </c>
      <c r="K129" s="144"/>
      <c r="L129" s="145" t="str">
        <f>IFERROR(VLOOKUP(D129,DB!A:I,9,0),"")</f>
        <v/>
      </c>
    </row>
  </sheetData>
  <dataValidations count="2">
    <dataValidation allowBlank="1" showInputMessage="1" showErrorMessage="1" sqref="E1" xr:uid="{9E1BC488-8814-4F8A-8DBE-742B3278AB71}"/>
    <dataValidation type="list" allowBlank="1" showInputMessage="1" showErrorMessage="1" sqref="E3:E1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2025-11-14T12:31:27Z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