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183" documentId="120_S{2AC9BD13-BADA-5192-A53E-5A8FF88502F6}" xr6:coauthVersionLast="47" xr6:coauthVersionMax="47" xr10:uidLastSave="{ABE6984C-70C9-4216-AB56-715FDA5FE79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I2" i="9"/>
  <c r="I3" i="9"/>
  <c r="I4" i="9"/>
  <c r="I5" i="9"/>
  <c r="I6" i="9"/>
  <c r="I7" i="9"/>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D5" i="3"/>
  <c r="L6" i="9"/>
  <c r="L7" i="9"/>
  <c r="J6" i="9"/>
  <c r="J7" i="9"/>
  <c r="J2" i="9"/>
  <c r="J3" i="9"/>
  <c r="J4" i="9"/>
  <c r="J5" i="9"/>
  <c r="L2" i="9"/>
  <c r="L3" i="9"/>
  <c r="L4" i="9"/>
  <c r="L5" i="9"/>
  <c r="G8" i="9"/>
  <c r="G9" i="9"/>
  <c r="I10" i="9"/>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J6" i="5"/>
  <c r="J7" i="5"/>
  <c r="J8" i="5"/>
  <c r="J9" i="5"/>
  <c r="J10" i="5"/>
  <c r="J11" i="5"/>
  <c r="J12" i="5"/>
  <c r="J13" i="5"/>
  <c r="J14" i="5"/>
  <c r="J15" i="5"/>
  <c r="J16" i="5"/>
  <c r="J17" i="5"/>
  <c r="J18" i="5"/>
  <c r="J19" i="5"/>
  <c r="J20" i="5"/>
  <c r="J21" i="5"/>
  <c r="J22" i="5"/>
  <c r="I6" i="5"/>
  <c r="I7" i="5"/>
  <c r="I8" i="5"/>
  <c r="I9" i="5"/>
  <c r="I10" i="5"/>
  <c r="I11" i="5"/>
  <c r="I12" i="5"/>
  <c r="I13" i="5"/>
  <c r="I14" i="5"/>
  <c r="I15" i="5"/>
  <c r="I16" i="5"/>
  <c r="I17" i="5"/>
  <c r="I18" i="5"/>
  <c r="I19" i="5"/>
  <c r="I20" i="5"/>
  <c r="I21" i="5"/>
  <c r="I22" i="5"/>
  <c r="B6" i="5"/>
  <c r="B7" i="5"/>
  <c r="B8" i="5"/>
  <c r="B9" i="5"/>
  <c r="B10" i="5"/>
  <c r="B11" i="5"/>
  <c r="B12" i="5"/>
  <c r="B13" i="5"/>
  <c r="B14" i="5"/>
  <c r="B15" i="5"/>
  <c r="B16" i="5"/>
  <c r="B17" i="5"/>
  <c r="B18" i="5"/>
  <c r="B19" i="5"/>
  <c r="B20" i="5"/>
  <c r="B21" i="5"/>
  <c r="B22" i="5"/>
  <c r="G6" i="5"/>
  <c r="G7" i="5"/>
  <c r="G8" i="5"/>
  <c r="G9" i="5"/>
  <c r="G1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<sst xmlns="http://schemas.openxmlformats.org/spreadsheetml/2006/main" count="180283" uniqueCount="39125">
  <si>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</si>
  <si>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</si>
  <si>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</si>
  <si>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</si>
  <si>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</si>
  <si>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</si>
  <si>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</si>
  <si>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</si>
  <si>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</si>
  <si>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</si>
  <si>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</si>
  <si>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</si>
  <si>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</si>
  <si>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</si>
  <si>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</si>
  <si>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</si>
  <si>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</si>
  <si>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</si>
  <si>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</si>
  <si>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</si>
  <si>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</si>
  <si>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</si>
  <si>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</si>
  <si>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</si>
  <si>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</si>
  <si>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</si>
  <si>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</si>
  <si>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</si>
  <si>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</si>
  <si>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</si>
  <si>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</si>
  <si>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</si>
  <si>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</si>
  <si>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</si>
  <si>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</si>
  <si>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</si>
  <si>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</si>
  <si>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</si>
  <si>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</si>
  <si>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</si>
  <si>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</si>
  <si>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</si>
  <si>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</si>
  <si>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</si>
  <si>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</si>
  <si>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</si>
  <si>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</si>
  <si>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</si>
  <si>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</si>
  <si>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</si>
  <si>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</si>
  <si>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</si>
  <si>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</si>
  <si>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</si>
  <si>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</si>
  <si>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</si>
  <si>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</si>
  <si>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</si>
  <si>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</si>
  <si>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</si>
  <si>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</si>
  <si>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</si>
  <si>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</si>
  <si>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</si>
  <si>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</si>
  <si>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</si>
  <si>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</si>
  <si>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</si>
  <si>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</si>
  <si>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</si>
  <si>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</si>
  <si>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</si>
  <si>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</si>
  <si>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</si>
  <si>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</si>
  <si>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</si>
  <si>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</si>
  <si>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</si>
  <si>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</si>
  <si>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</si>
  <si>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</si>
  <si>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</si>
  <si>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</si>
  <si>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</si>
  <si>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</si>
  <si>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</si>
  <si>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</si>
  <si>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</si>
  <si>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</si>
  <si>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</si>
  <si>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</si>
  <si>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</si>
  <si>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</si>
  <si>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</si>
  <si>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</si>
  <si>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</si>
  <si>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</si>
  <si>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</si>
  <si>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</si>
  <si>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</si>
  <si>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</si>
  <si>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</si>
  <si>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</si>
  <si>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</si>
  <si>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</si>
  <si>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</si>
  <si>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</si>
  <si>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</si>
  <si>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</si>
  <si>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</si>
  <si>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</si>
  <si>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</si>
  <si>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</si>
  <si>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</si>
  <si>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</si>
  <si>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</si>
  <si>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</si>
  <si>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</si>
  <si>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</si>
  <si>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</si>
  <si>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</si>
  <si>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</si>
  <si>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</si>
  <si>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</si>
  <si>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</si>
  <si>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</si>
  <si>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</si>
  <si>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</si>
  <si>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</si>
  <si>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</si>
  <si>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</si>
  <si>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</si>
  <si>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</si>
  <si>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</si>
  <si>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</si>
  <si>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</si>
  <si>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</si>
  <si>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</si>
  <si>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</si>
  <si>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</si>
  <si>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</si>
  <si>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</si>
  <si>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</si>
  <si>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</si>
  <si>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</si>
  <si>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</si>
  <si>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</si>
  <si>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</si>
  <si>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</si>
  <si>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</si>
  <si>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</si>
  <si>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</si>
  <si>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</si>
  <si>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</si>
  <si>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</si>
  <si>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</si>
  <si>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</si>
  <si>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</si>
  <si>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</si>
  <si>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</si>
  <si>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</si>
  <si>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</si>
  <si>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</si>
  <si>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</si>
  <si>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</si>
  <si>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</si>
  <si>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</si>
  <si>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</si>
  <si>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</si>
  <si>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</si>
  <si>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</si>
  <si>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</si>
  <si>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</si>
  <si>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</si>
  <si>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</si>
  <si>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</si>
  <si>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</si>
  <si>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</si>
  <si>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</si>
  <si>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</si>
  <si>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</si>
  <si>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</si>
  <si>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</si>
  <si>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</si>
  <si>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</si>
  <si>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</si>
  <si>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</si>
  <si>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</si>
  <si>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</si>
  <si>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</si>
  <si>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</si>
  <si>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</si>
  <si>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</si>
  <si>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</si>
  <si>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</si>
  <si>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</si>
  <si>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</si>
  <si>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</si>
  <si>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</si>
  <si>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</si>
  <si>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</si>
  <si>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</si>
  <si>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</si>
  <si>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</si>
  <si>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</si>
  <si>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</si>
  <si>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</si>
  <si>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</si>
  <si>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</si>
  <si>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</si>
  <si>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</si>
  <si>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</si>
  <si>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</si>
  <si>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</si>
  <si>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</si>
  <si>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</si>
  <si>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</si>
  <si>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</si>
  <si>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</si>
  <si>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</si>
  <si>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</si>
  <si>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</si>
  <si>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</si>
  <si>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</si>
  <si>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</si>
  <si>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</si>
  <si>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</si>
  <si>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</si>
  <si>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</si>
  <si>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</si>
  <si>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</si>
  <si>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</si>
  <si>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</si>
  <si>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</si>
  <si>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</si>
  <si>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</si>
  <si>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</si>
  <si>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</si>
  <si>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</si>
  <si>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</si>
  <si>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</si>
  <si>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</si>
  <si>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</si>
  <si>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</si>
  <si>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</si>
  <si>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</si>
  <si>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</si>
  <si>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</si>
  <si>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</si>
  <si>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</si>
  <si>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</si>
  <si>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</si>
  <si>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</si>
  <si>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</si>
  <si>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</si>
  <si>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</si>
  <si>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</si>
  <si>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</si>
  <si>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</si>
  <si>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</si>
  <si>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</si>
  <si>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</si>
  <si>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</si>
  <si>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</si>
  <si>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</si>
  <si>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</si>
  <si>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</si>
  <si>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</si>
  <si>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</si>
  <si>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</si>
  <si>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</si>
  <si>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</si>
  <si>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</si>
  <si>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</si>
  <si>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</si>
  <si>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</si>
  <si>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</si>
  <si>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</si>
  <si>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</si>
  <si>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</si>
  <si>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</si>
  <si>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</si>
  <si>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</si>
  <si>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</si>
  <si>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</si>
  <si>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</si>
  <si>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</si>
  <si>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</si>
  <si>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</si>
  <si>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</si>
  <si>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</si>
  <si>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</si>
  <si>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</si>
  <si>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</si>
  <si>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</si>
  <si>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</si>
  <si>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</si>
  <si>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</si>
  <si>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</si>
  <si>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</si>
  <si>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</si>
  <si>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</si>
  <si>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</si>
  <si>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</si>
  <si>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</si>
  <si>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</si>
  <si>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</si>
  <si>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</si>
  <si>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</si>
  <si>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</si>
  <si>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</si>
  <si>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</si>
  <si>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</si>
  <si>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</si>
  <si>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</si>
  <si>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</si>
  <si>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</si>
  <si>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</si>
  <si>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</si>
  <si>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</si>
  <si>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</si>
  <si>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</si>
  <si>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</si>
  <si>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</si>
  <si>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</si>
  <si>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</si>
  <si>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</si>
  <si>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</si>
  <si>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</si>
  <si>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</si>
  <si>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</si>
  <si>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</si>
  <si>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</si>
  <si>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</si>
  <si>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</si>
  <si>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</si>
  <si>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</si>
  <si>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</si>
  <si>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</si>
  <si>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</si>
  <si>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</si>
  <si>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</si>
  <si>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</si>
  <si>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</si>
  <si>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</si>
  <si>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</si>
  <si>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</si>
  <si>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</si>
  <si>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</si>
  <si>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</si>
  <si>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</si>
  <si>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</si>
  <si>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</si>
  <si>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</si>
  <si>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</si>
  <si>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</si>
  <si>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</si>
  <si>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</si>
  <si>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</si>
  <si>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</si>
  <si>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</si>
  <si>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</si>
  <si>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</si>
  <si>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</si>
  <si>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</si>
  <si>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</si>
  <si>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</si>
  <si>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</si>
  <si>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</si>
  <si>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</si>
  <si>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</si>
  <si>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</si>
  <si>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</si>
  <si>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</si>
  <si>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</si>
  <si>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</si>
  <si>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</si>
  <si>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</si>
  <si>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</si>
  <si>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</si>
  <si>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</si>
  <si>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</si>
  <si>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</si>
  <si>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</si>
  <si>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</si>
  <si>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</si>
  <si>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</si>
  <si>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</si>
  <si>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</si>
  <si>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</si>
  <si>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</si>
  <si>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</si>
  <si>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</si>
  <si>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</si>
  <si>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</si>
  <si>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</si>
  <si>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</si>
  <si>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</si>
  <si>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</si>
  <si>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</si>
  <si>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</si>
  <si>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</si>
  <si>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</si>
  <si>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</si>
  <si>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</si>
  <si>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</si>
  <si>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</si>
  <si>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</si>
  <si>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</si>
  <si>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</si>
  <si>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</si>
  <si>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</si>
  <si>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</si>
  <si>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</si>
  <si>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</si>
  <si>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</si>
  <si>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</si>
  <si>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</si>
  <si>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</si>
  <si>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</si>
  <si>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</si>
  <si>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</si>
  <si>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</si>
  <si>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</si>
  <si>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</si>
  <si>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</si>
  <si>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</si>
  <si>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</si>
  <si>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</si>
  <si>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</si>
  <si>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</si>
  <si>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</si>
  <si>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</si>
  <si>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</si>
  <si>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</si>
  <si>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</si>
  <si>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</si>
  <si>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</si>
  <si>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</si>
  <si>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</si>
  <si>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</si>
  <si>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</si>
  <si>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</si>
  <si>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</si>
  <si>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</si>
  <si>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</si>
  <si>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</si>
  <si>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</si>
  <si>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</si>
  <si>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</si>
  <si>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</si>
  <si>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</si>
  <si>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</si>
  <si>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</si>
  <si>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</si>
  <si>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</si>
  <si>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</si>
  <si>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</si>
  <si>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</si>
  <si>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</si>
  <si>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</si>
  <si>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</si>
  <si>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</si>
  <si>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</si>
  <si>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</si>
  <si>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</si>
  <si>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</si>
  <si>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</si>
  <si>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</si>
  <si>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</si>
  <si>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</si>
  <si>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</si>
  <si>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</si>
  <si>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</si>
  <si>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</si>
  <si>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</si>
  <si>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</si>
  <si>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</si>
  <si>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</si>
  <si>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</si>
  <si>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</si>
  <si>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</si>
  <si>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</si>
  <si>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</si>
  <si>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</si>
  <si>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</si>
  <si>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</si>
  <si>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</si>
  <si>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</si>
  <si>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</si>
  <si>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</si>
  <si>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</si>
  <si>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</si>
  <si>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</si>
  <si>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</si>
  <si>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</si>
  <si>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</si>
  <si>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</si>
  <si>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</si>
  <si>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</si>
  <si>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</si>
  <si>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</si>
  <si>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</si>
  <si>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</si>
  <si>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</si>
  <si>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</si>
  <si>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</si>
  <si>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</si>
  <si>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</si>
  <si>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</si>
  <si>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</si>
  <si>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</si>
  <si>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</si>
  <si>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</si>
  <si>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</si>
  <si>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</si>
  <si>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</si>
  <si>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</si>
  <si>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</si>
  <si>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</si>
  <si>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</si>
  <si>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</si>
  <si>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</si>
  <si>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</si>
  <si>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</si>
  <si>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</si>
  <si>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</si>
  <si>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</si>
  <si>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</si>
  <si>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</si>
  <si>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</si>
  <si>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</si>
  <si>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</si>
  <si>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</si>
  <si>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</si>
  <si>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</si>
  <si>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</si>
  <si>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</si>
  <si>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</si>
  <si>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</si>
  <si>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</si>
  <si>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</si>
  <si>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</si>
  <si>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</si>
  <si>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</si>
  <si>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</si>
  <si>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</si>
  <si>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</si>
  <si>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</si>
  <si>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</si>
  <si>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</si>
  <si>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</si>
  <si>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</si>
  <si>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</si>
  <si>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</si>
  <si>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</si>
  <si>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</si>
  <si>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</si>
  <si>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</si>
  <si>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</si>
  <si>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</si>
  <si>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</si>
  <si>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</si>
  <si>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</si>
  <si>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</si>
  <si>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</si>
  <si>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</si>
  <si>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</si>
  <si>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</si>
  <si>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</si>
  <si>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</si>
  <si>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</si>
  <si>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</si>
  <si>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</si>
  <si>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</si>
  <si>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</si>
  <si>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</si>
  <si>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</si>
  <si>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</si>
  <si>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</si>
  <si>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</si>
  <si>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</si>
  <si>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</si>
  <si>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</si>
  <si>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</si>
  <si>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</si>
  <si>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</si>
  <si>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</si>
  <si>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</si>
  <si>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</si>
  <si>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</si>
  <si>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</si>
  <si>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</si>
  <si>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</si>
  <si>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</si>
  <si>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</si>
  <si>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</si>
  <si>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</si>
  <si>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</si>
  <si>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</si>
  <si>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</si>
  <si>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</si>
  <si>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</si>
  <si>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</si>
  <si>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</si>
  <si>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</si>
  <si>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</si>
  <si>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</si>
  <si>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</si>
  <si>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</si>
  <si>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</si>
  <si>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</si>
  <si>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</si>
  <si>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</si>
  <si>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</si>
  <si>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</si>
  <si>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</si>
  <si>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</si>
  <si>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</si>
  <si>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</si>
  <si>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</si>
  <si>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</si>
  <si>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</si>
  <si>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</si>
  <si>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</si>
  <si>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</si>
  <si>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</si>
  <si>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</si>
  <si>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</si>
  <si>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</si>
  <si>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</si>
  <si>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</si>
  <si>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</si>
  <si>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</si>
  <si>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</si>
  <si>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</si>
  <si>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</si>
  <si>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</si>
  <si>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</si>
  <si>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</si>
  <si>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</si>
  <si>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</si>
  <si>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</si>
  <si>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</si>
  <si>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</si>
  <si>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</si>
  <si>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</si>
  <si>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</si>
  <si>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</si>
  <si>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</si>
  <si>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</si>
  <si>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</si>
  <si>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</si>
  <si>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</si>
  <si>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</si>
  <si>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</si>
  <si>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</si>
  <si>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</si>
  <si>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</si>
  <si>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</si>
  <si>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</si>
  <si>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</si>
  <si>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</si>
  <si>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</si>
  <si>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</si>
  <si>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</si>
  <si>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</si>
  <si>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</si>
  <si>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</si>
  <si>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</si>
  <si>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</si>
  <si>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</si>
  <si>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</si>
  <si>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</si>
  <si>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</si>
  <si>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</si>
  <si>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</si>
  <si>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</si>
  <si>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</si>
  <si>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</si>
  <si>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</si>
  <si>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</si>
  <si>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</si>
  <si>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</si>
  <si>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</si>
  <si>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</si>
  <si>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</si>
  <si>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</si>
  <si>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</si>
  <si>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</si>
  <si>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</si>
  <si>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</si>
  <si>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</si>
  <si>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</si>
  <si>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</si>
  <si>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</si>
  <si>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</si>
  <si>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</si>
  <si>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</si>
  <si>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</si>
  <si>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</si>
  <si>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</si>
  <si>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</si>
  <si>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</si>
  <si>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</si>
  <si>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</si>
  <si>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</si>
  <si>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</si>
  <si>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</si>
  <si>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</si>
  <si>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</si>
  <si>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</si>
  <si>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</si>
  <si>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</si>
  <si>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</si>
  <si>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</si>
  <si>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</si>
  <si>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</si>
  <si>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</si>
  <si>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</si>
  <si>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</si>
  <si>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</si>
  <si>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</si>
  <si>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</si>
  <si>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</si>
  <si>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</si>
  <si>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</si>
  <si>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</si>
  <si>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</si>
  <si>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</si>
  <si>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</si>
  <si>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</si>
  <si>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</si>
  <si>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</si>
  <si>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</si>
  <si>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</si>
  <si>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</si>
  <si>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</si>
  <si>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</si>
  <si>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</si>
  <si>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</si>
  <si>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</si>
  <si>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</si>
  <si>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</si>
  <si>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</si>
  <si>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</si>
  <si>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</si>
  <si>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</si>
  <si>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</si>
  <si>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</si>
  <si>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</si>
  <si>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</si>
  <si>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</si>
  <si>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</si>
  <si>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</si>
  <si>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</si>
  <si>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</si>
  <si>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</si>
  <si>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</si>
  <si>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</si>
  <si>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</si>
  <si>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</si>
  <si>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</si>
  <si>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</si>
  <si>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</si>
  <si>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</si>
  <si>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</si>
  <si>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</si>
  <si>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</si>
  <si>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</si>
  <si>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</si>
  <si>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</si>
  <si>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</si>
  <si>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</si>
  <si>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</si>
  <si>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</si>
  <si>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</si>
  <si>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</si>
  <si>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</si>
  <si>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</si>
  <si>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</si>
  <si>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</si>
  <si>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</si>
  <si>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</si>
  <si>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</si>
  <si>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</si>
  <si>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</si>
  <si>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</si>
  <si>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</si>
  <si>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</si>
  <si>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</si>
  <si>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</si>
  <si>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</si>
  <si>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</si>
  <si>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</si>
  <si>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</si>
  <si>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</si>
  <si>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</si>
  <si>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</si>
  <si>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</si>
  <si>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</si>
  <si>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</si>
  <si>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</si>
  <si>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</si>
  <si>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</si>
  <si>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</si>
  <si>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</si>
  <si>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</si>
  <si>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</si>
  <si>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</si>
  <si>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</si>
  <si>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</si>
  <si>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</si>
  <si>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</si>
  <si>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</si>
  <si>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</si>
  <si>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</si>
  <si>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</si>
  <si>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</si>
  <si>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</si>
  <si>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</si>
  <si>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</si>
  <si>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</si>
  <si>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</si>
  <si>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</si>
  <si>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</si>
  <si>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</si>
  <si>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</si>
  <si>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</si>
  <si>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</si>
  <si>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</si>
  <si>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</si>
  <si>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</si>
  <si>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</si>
  <si>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</si>
  <si>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</si>
  <si>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</si>
  <si>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</si>
  <si>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</si>
  <si>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</si>
  <si>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</si>
  <si>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</si>
  <si>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</si>
  <si>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</si>
  <si>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</si>
  <si>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</si>
  <si>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</si>
  <si>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</si>
  <si>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</si>
  <si>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</si>
  <si>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</si>
  <si>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</si>
  <si>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</si>
  <si>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</si>
  <si>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</si>
  <si>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</si>
  <si>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</si>
  <si>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</si>
  <si>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</si>
  <si>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</si>
  <si>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</si>
  <si>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</si>
  <si>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</si>
  <si>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</si>
  <si>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</si>
  <si>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</si>
  <si>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</si>
  <si>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</si>
  <si>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</si>
  <si>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</si>
  <si>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</si>
  <si>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</si>
  <si>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</si>
  <si>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</si>
  <si>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</si>
  <si>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</si>
  <si>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</si>
  <si>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</si>
  <si>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</si>
  <si>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</si>
  <si>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</si>
  <si>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</si>
  <si>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</si>
  <si>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</si>
  <si>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</si>
  <si>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</si>
  <si>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</si>
  <si>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</si>
  <si>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</si>
  <si>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</si>
  <si>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</si>
  <si>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</si>
  <si>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</si>
  <si>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</si>
  <si>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</si>
  <si>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</si>
  <si>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</si>
  <si>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</si>
  <si>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</si>
  <si>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</si>
  <si>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</si>
  <si>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</si>
  <si>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</si>
  <si>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</si>
  <si>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</si>
  <si>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</si>
  <si>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</si>
  <si>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</si>
  <si>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</si>
  <si>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</si>
  <si>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</si>
  <si>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</si>
  <si>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</si>
  <si>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</si>
  <si>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</si>
  <si>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</si>
  <si>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</si>
  <si>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</si>
  <si>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</si>
  <si>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</si>
  <si>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</si>
  <si>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</si>
  <si>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</si>
  <si>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</si>
  <si>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</si>
  <si>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</si>
  <si>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</si>
  <si>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</si>
  <si>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</si>
  <si>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</si>
  <si>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</si>
  <si>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</si>
  <si>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</si>
  <si>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</si>
  <si>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</si>
  <si>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</si>
  <si>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</si>
  <si>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</si>
  <si>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</si>
  <si>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</si>
  <si>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</si>
  <si>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</si>
  <si>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</si>
  <si>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</si>
  <si>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</si>
  <si>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</si>
  <si>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</si>
  <si>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</si>
  <si>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</si>
  <si>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</si>
  <si>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</si>
  <si>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</si>
  <si>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</si>
  <si>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</si>
  <si>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</si>
  <si>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</si>
  <si>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</si>
  <si>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</si>
  <si>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</si>
  <si>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</si>
  <si>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</si>
  <si>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</si>
  <si>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</si>
  <si>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</si>
  <si>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</si>
  <si>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</si>
  <si>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</si>
  <si>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</si>
  <si>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</si>
  <si>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</si>
  <si>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</si>
  <si>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</si>
  <si>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</si>
  <si>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</si>
  <si>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</si>
  <si>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</si>
  <si>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</si>
  <si>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</si>
  <si>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</si>
  <si>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</si>
  <si>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</si>
  <si>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</si>
  <si>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</si>
  <si>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</si>
  <si>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</si>
  <si>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</si>
  <si>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</si>
  <si>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</si>
  <si>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</si>
  <si>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</si>
  <si>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</si>
  <si>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</si>
  <si>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</si>
  <si>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</si>
  <si>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</si>
  <si>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</si>
  <si>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</si>
  <si>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</si>
  <si>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</si>
  <si>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</si>
  <si>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</si>
  <si>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</si>
  <si>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</si>
  <si>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</si>
  <si>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</si>
  <si>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</si>
  <si>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</si>
  <si>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</si>
  <si>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</si>
  <si>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</si>
  <si>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</si>
  <si>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</si>
  <si>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</si>
  <si>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</si>
  <si>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</si>
  <si>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</si>
  <si>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</si>
  <si>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</si>
  <si>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</si>
  <si>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</si>
  <si>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</si>
  <si>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</si>
  <si>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</si>
  <si>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</si>
  <si>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</si>
  <si>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</si>
  <si>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</si>
  <si>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</si>
  <si>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</si>
  <si>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</si>
  <si>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</si>
  <si>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</si>
  <si>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</si>
  <si>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</si>
  <si>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</si>
  <si>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</si>
  <si>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</si>
  <si>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</si>
  <si>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</si>
  <si>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</si>
  <si>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</si>
  <si>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</si>
  <si>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</si>
  <si>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</si>
  <si>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</si>
  <si>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</si>
  <si>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</si>
  <si>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</si>
  <si>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</si>
  <si>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</si>
  <si>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</si>
  <si>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</si>
  <si>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</si>
  <si>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</si>
  <si>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</si>
  <si>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</si>
  <si>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</si>
  <si>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</si>
  <si>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</si>
  <si>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</si>
  <si>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</si>
  <si>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</si>
  <si>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</si>
  <si>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</si>
  <si>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</si>
  <si>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</si>
  <si>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</si>
  <si>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</si>
  <si>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</si>
  <si>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</si>
  <si>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</si>
  <si>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</si>
  <si>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</si>
  <si>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</si>
  <si>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</si>
  <si>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</si>
  <si>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</si>
  <si>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</si>
  <si>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</si>
  <si>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</si>
  <si>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</si>
  <si>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</si>
  <si>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</si>
  <si>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</si>
  <si>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</si>
  <si>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</si>
  <si>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</si>
  <si>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</si>
  <si>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</si>
  <si>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</si>
  <si>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</si>
  <si>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</si>
  <si>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</si>
  <si>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</si>
  <si>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</si>
  <si>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</si>
  <si>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</si>
  <si>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</si>
  <si>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</si>
  <si>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</si>
  <si>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</si>
  <si>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</si>
  <si>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</si>
  <si>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</si>
  <si>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</si>
  <si>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</si>
  <si>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</si>
  <si>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</si>
  <si>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</si>
  <si>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</si>
  <si>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</si>
  <si>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</si>
  <si>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</si>
  <si>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</si>
  <si>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</si>
  <si>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</si>
  <si>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</si>
  <si>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</si>
  <si>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</si>
  <si>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</si>
  <si>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</si>
  <si>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</si>
  <si>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</si>
  <si>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</si>
  <si>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</si>
  <si>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</si>
  <si>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</si>
  <si>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</si>
  <si>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</si>
  <si>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</si>
  <si>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</si>
  <si>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</si>
  <si>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</si>
  <si>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</si>
  <si>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</si>
  <si>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</si>
  <si>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</si>
  <si>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</si>
  <si>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</si>
  <si>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</si>
  <si>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</si>
  <si>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</si>
  <si>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</si>
  <si>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</si>
  <si>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</si>
  <si>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</si>
  <si>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</si>
  <si>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</si>
  <si>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</si>
  <si>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</si>
  <si>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</si>
  <si>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</si>
  <si>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</si>
  <si>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</si>
  <si>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</si>
  <si>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</si>
  <si>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</si>
  <si>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</si>
  <si>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</si>
  <si>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</si>
  <si>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</si>
  <si>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</si>
  <si>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</si>
  <si>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</si>
  <si>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</si>
  <si>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</si>
  <si>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</si>
  <si>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</si>
  <si>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</si>
  <si>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</si>
  <si>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</si>
  <si>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</si>
  <si>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</si>
  <si>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</si>
  <si>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</si>
  <si>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</si>
  <si>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</si>
  <si>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</si>
  <si>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</si>
  <si>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</si>
  <si>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</si>
  <si>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</si>
  <si>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</si>
  <si>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</si>
  <si>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</si>
  <si>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</si>
  <si>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</si>
  <si>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</si>
  <si>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</si>
  <si>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</si>
  <si>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</si>
  <si>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</si>
  <si>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</si>
  <si>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</si>
  <si>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</si>
  <si>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</si>
  <si>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</si>
  <si>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</si>
  <si>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</si>
  <si>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</si>
  <si>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</si>
  <si>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</si>
  <si>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</si>
  <si>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</si>
  <si>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</si>
  <si>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</si>
  <si>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</si>
  <si>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</si>
  <si>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</si>
  <si>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</si>
  <si>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</si>
  <si>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</si>
  <si>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</si>
  <si>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</si>
  <si>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</si>
  <si>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</si>
  <si>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</si>
  <si>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</si>
  <si>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</si>
  <si>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</si>
  <si>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</si>
  <si>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</si>
  <si>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</si>
  <si>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</si>
  <si>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</si>
  <si>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</si>
  <si>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</si>
  <si>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</si>
  <si>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</si>
  <si>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</si>
  <si>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</si>
  <si>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</si>
  <si>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</si>
  <si>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</si>
  <si>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</si>
  <si>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</si>
  <si>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</si>
  <si>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</si>
  <si>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</si>
  <si>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</si>
  <si>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</si>
  <si>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</si>
  <si>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</si>
  <si>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</si>
  <si>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</si>
  <si>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</si>
  <si>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</si>
  <si>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</si>
  <si>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</si>
  <si>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</si>
  <si>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</si>
  <si>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</si>
  <si>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</si>
  <si>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</si>
  <si>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</si>
  <si>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</si>
  <si>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</si>
  <si>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</si>
  <si>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</si>
  <si>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</si>
  <si>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</si>
  <si>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</si>
  <si>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</si>
  <si>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</si>
  <si>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</si>
  <si>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</si>
  <si>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</si>
  <si>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</si>
  <si>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</si>
  <si>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</si>
  <si>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</si>
  <si>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</si>
  <si>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</si>
  <si>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</si>
  <si>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</si>
  <si>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</si>
  <si>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</si>
  <si>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</si>
  <si>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</si>
  <si>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</si>
  <si>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</si>
  <si>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</si>
  <si>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</si>
  <si>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</si>
  <si>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</si>
  <si>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</si>
  <si>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</si>
  <si>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</si>
  <si>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</si>
  <si>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</si>
  <si>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</si>
  <si>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</si>
  <si>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</si>
  <si>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</si>
  <si>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</si>
  <si>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</si>
  <si>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</si>
  <si>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</si>
  <si>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</si>
  <si>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</si>
  <si>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</si>
  <si>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</si>
  <si>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</si>
  <si>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</si>
  <si>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</si>
  <si>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</si>
  <si>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</si>
  <si>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</si>
  <si>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</si>
  <si>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</si>
  <si>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</si>
  <si>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</si>
  <si>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</si>
  <si>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</si>
  <si>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</si>
  <si>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</si>
  <si>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</si>
  <si>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</si>
  <si>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</si>
  <si>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</si>
  <si>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</si>
  <si>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</si>
  <si>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</si>
  <si>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</si>
  <si>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</si>
  <si>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</si>
  <si>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</si>
  <si>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</si>
  <si>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</si>
  <si>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</si>
  <si>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</si>
  <si>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</si>
  <si>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</si>
  <si>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</si>
  <si>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</si>
  <si>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</si>
  <si>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</si>
  <si>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</si>
  <si>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</si>
  <si>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</si>
  <si>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</si>
  <si>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</si>
  <si>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</si>
  <si>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</si>
  <si>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</si>
  <si>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</si>
  <si>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</si>
  <si>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</si>
  <si>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</si>
  <si>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</si>
  <si>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</si>
  <si>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</si>
  <si>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</si>
  <si>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</si>
  <si>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</si>
  <si>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</si>
  <si>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</si>
  <si>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</si>
  <si>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</si>
  <si>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</si>
  <si>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</si>
  <si>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</si>
  <si>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</si>
  <si>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</si>
  <si>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</si>
  <si>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</si>
  <si>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</si>
  <si>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</si>
  <si>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</si>
  <si>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</si>
  <si>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</si>
  <si>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</si>
  <si>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</si>
  <si>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</si>
  <si>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</si>
  <si>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</si>
  <si>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</si>
  <si>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</si>
  <si>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</si>
  <si>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</si>
  <si>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</si>
  <si>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</si>
  <si>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</si>
  <si>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</si>
  <si>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</si>
  <si>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</si>
  <si>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</si>
  <si>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</si>
  <si>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</si>
  <si>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</si>
  <si>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</si>
  <si>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</si>
  <si>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</si>
  <si>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</si>
  <si>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</si>
  <si>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</si>
  <si>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</si>
  <si>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</si>
  <si>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</si>
  <si>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</si>
  <si>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</si>
  <si>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</si>
  <si>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</si>
  <si>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</si>
  <si>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</si>
  <si>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</si>
  <si>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</si>
  <si>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</si>
  <si>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</si>
  <si>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</si>
  <si>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</si>
  <si>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</si>
  <si>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</si>
  <si>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</si>
  <si>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</si>
  <si>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</si>
  <si>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</si>
  <si>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</si>
  <si>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</si>
  <si>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</si>
  <si>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</si>
  <si>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</si>
  <si>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</si>
  <si>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</si>
  <si>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</si>
  <si>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</si>
  <si>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</si>
  <si>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</si>
  <si>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</si>
  <si>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</si>
  <si>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</si>
  <si>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</si>
  <si>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</si>
  <si>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</si>
  <si>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</si>
  <si>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</si>
  <si>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</si>
  <si>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</si>
  <si>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</si>
  <si>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</si>
  <si>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</si>
  <si>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</si>
  <si>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</si>
  <si>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</si>
  <si>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</si>
  <si>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</si>
  <si>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</si>
  <si>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</si>
  <si>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</si>
  <si>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</si>
  <si>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</si>
  <si>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</si>
  <si>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</si>
  <si>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</si>
  <si>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</si>
  <si>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</si>
  <si>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</si>
  <si>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</si>
  <si>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</si>
  <si>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</si>
  <si>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</si>
  <si>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</si>
  <si>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</si>
  <si>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</si>
  <si>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</si>
  <si>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</si>
  <si>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</si>
  <si>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</si>
  <si>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</si>
  <si>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</si>
  <si>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</si>
  <si>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</si>
  <si>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</si>
  <si>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</si>
  <si>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</si>
  <si>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</si>
  <si>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</si>
  <si>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</si>
  <si>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</si>
  <si>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</si>
  <si>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</si>
  <si>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</si>
  <si>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</si>
  <si>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</si>
  <si>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</si>
  <si>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</si>
  <si>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</si>
  <si>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</si>
  <si>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</si>
  <si>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</si>
  <si>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</si>
  <si>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</si>
  <si>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</si>
  <si>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</si>
  <si>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</si>
  <si>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</si>
  <si>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</si>
  <si>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</si>
  <si>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</si>
  <si>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</si>
  <si>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</si>
  <si>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</si>
  <si>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</si>
  <si>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</si>
  <si>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</si>
  <si>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</si>
  <si>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</si>
  <si>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</si>
  <si>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</si>
  <si>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</si>
  <si>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</si>
  <si>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</si>
  <si>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</si>
  <si>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</si>
  <si>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</si>
  <si>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</si>
  <si>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</si>
  <si>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</si>
  <si>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</si>
  <si>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</si>
  <si>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</si>
  <si>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</si>
  <si>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</si>
  <si>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</si>
  <si>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</si>
  <si>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</si>
  <si>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</si>
  <si>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</si>
  <si>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</si>
  <si>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</si>
  <si>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</si>
  <si>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</si>
  <si>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</si>
  <si>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</si>
  <si>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</si>
  <si>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</si>
  <si>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</si>
  <si>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</si>
  <si>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</si>
  <si>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</si>
  <si>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</si>
  <si>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</si>
  <si>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</si>
  <si>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</si>
  <si>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</si>
  <si>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</si>
  <si>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</si>
  <si>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</si>
  <si>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</si>
  <si>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</si>
  <si>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</si>
  <si>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</si>
  <si>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</si>
  <si>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</si>
  <si>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</si>
  <si>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</si>
  <si>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</si>
  <si>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</si>
  <si>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</si>
  <si>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</si>
  <si>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</si>
  <si>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</si>
  <si>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</si>
  <si>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</si>
  <si>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</si>
  <si>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</si>
  <si>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</si>
  <si>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</si>
  <si>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</si>
  <si>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</si>
  <si>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</si>
  <si>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</si>
  <si>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</si>
  <si>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</si>
  <si>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</si>
  <si>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</si>
  <si>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</si>
  <si>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</si>
  <si>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</si>
  <si>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</si>
  <si>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</si>
  <si>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</si>
  <si>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</si>
  <si>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</si>
  <si>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</si>
  <si>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</si>
  <si>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</si>
  <si>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</si>
  <si>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</si>
  <si>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</si>
  <si>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</si>
  <si>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</si>
  <si>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</si>
  <si>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</si>
  <si>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</si>
  <si>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</si>
  <si>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</si>
  <si>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</si>
  <si>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</si>
  <si>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</si>
  <si>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</si>
  <si>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</si>
  <si>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</si>
  <si>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</si>
  <si>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</si>
  <si>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</si>
  <si>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</si>
  <si>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</si>
  <si>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</si>
  <si>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</si>
  <si>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</si>
  <si>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</si>
  <si>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</si>
  <si>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</si>
  <si>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</si>
  <si>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</si>
  <si>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</si>
  <si>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</si>
  <si>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</si>
  <si>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</si>
  <si>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</si>
  <si>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</si>
  <si>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</si>
  <si>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</si>
  <si>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</si>
  <si>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</si>
  <si>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</si>
  <si>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</si>
  <si>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</si>
  <si>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</si>
  <si>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</si>
  <si>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</si>
  <si>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</si>
  <si>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</si>
  <si>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</si>
  <si>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</si>
  <si>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</si>
  <si>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</si>
  <si>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</si>
  <si>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</si>
  <si>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</si>
  <si>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</si>
  <si>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</si>
  <si>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</si>
  <si>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</si>
  <si>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</si>
  <si>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</si>
  <si>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</si>
  <si>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</si>
  <si>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</si>
  <si>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</si>
  <si>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</si>
  <si>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</si>
  <si>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</si>
  <si>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</si>
  <si>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</si>
  <si>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</si>
  <si>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</si>
  <si>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</si>
  <si>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</si>
  <si>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</si>
  <si>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</si>
  <si>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</si>
  <si>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</si>
  <si>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</si>
  <si>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</si>
  <si>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</si>
  <si>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</si>
  <si>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</si>
  <si>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</si>
  <si>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</si>
  <si>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</si>
  <si>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</si>
  <si>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</si>
  <si>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</si>
  <si>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</si>
  <si>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</si>
  <si>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</si>
  <si>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</si>
  <si>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</si>
  <si>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</si>
  <si>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</si>
  <si>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</si>
  <si>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</si>
  <si>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</si>
  <si>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</si>
  <si>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</si>
  <si>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</si>
  <si>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</si>
  <si>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</si>
  <si>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</si>
  <si>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</si>
  <si>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</si>
  <si>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</si>
  <si>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</si>
  <si>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</si>
  <si>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</si>
  <si>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</si>
  <si>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</si>
  <si>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</si>
  <si>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</si>
  <si>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</si>
  <si>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</si>
  <si>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</si>
  <si>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</si>
  <si>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</si>
  <si>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</si>
  <si>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</si>
  <si>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</si>
  <si>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</si>
  <si>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</si>
  <si>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</si>
  <si>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</si>
  <si>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</si>
  <si>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</si>
  <si>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</si>
  <si>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</si>
  <si>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</si>
  <si>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</si>
  <si>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</si>
  <si>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</si>
  <si>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</si>
  <si>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</si>
  <si>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</si>
  <si>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</si>
  <si>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</si>
  <si>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</si>
  <si>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</si>
  <si>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</si>
  <si>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</si>
  <si>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</si>
  <si>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</si>
  <si>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</si>
  <si>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</si>
  <si>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</si>
  <si>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</si>
  <si>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</si>
  <si>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</si>
  <si>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</si>
  <si>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</si>
  <si>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</si>
  <si>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</si>
  <si>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</si>
  <si>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</si>
  <si>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</si>
  <si>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</si>
  <si>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</si>
  <si>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</si>
  <si>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</si>
  <si>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</si>
  <si>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</si>
  <si>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</si>
  <si>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</si>
  <si>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</si>
  <si>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</si>
  <si>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</si>
  <si>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</si>
  <si>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</si>
  <si>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</si>
  <si>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</si>
  <si>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</si>
  <si>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</si>
  <si>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</si>
  <si>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</si>
  <si>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</si>
  <si>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</si>
  <si>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</si>
  <si>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</si>
  <si>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</si>
  <si>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</si>
  <si>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</si>
  <si>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</si>
  <si>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</si>
  <si>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</si>
  <si>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</si>
  <si>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</si>
  <si>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</si>
  <si>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</si>
  <si>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</si>
  <si>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</si>
  <si>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</si>
  <si>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</si>
  <si>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</si>
  <si>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</si>
  <si>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</si>
  <si>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</si>
  <si>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</si>
  <si>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</si>
  <si>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</si>
  <si>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</si>
  <si>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</si>
  <si>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</si>
  <si>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</si>
  <si>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</si>
  <si>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</si>
  <si>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</si>
  <si>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</si>
  <si>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</si>
  <si>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</si>
  <si>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</si>
  <si>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</si>
  <si>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</si>
  <si>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</si>
  <si>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</si>
  <si>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</si>
  <si>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</si>
  <si>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</si>
  <si>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</si>
  <si>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</si>
  <si>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</si>
  <si>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</si>
  <si>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</si>
  <si>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</si>
  <si>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</si>
  <si>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</si>
  <si>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</si>
  <si>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</si>
  <si>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</si>
  <si>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</si>
  <si>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</si>
  <si>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</si>
  <si>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</si>
  <si>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</si>
  <si>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</si>
  <si>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</si>
  <si>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</si>
  <si>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</si>
  <si>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</si>
  <si>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</si>
  <si>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</si>
  <si>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</si>
  <si>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</si>
  <si>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</si>
  <si>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</si>
  <si>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</si>
  <si>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</si>
  <si>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</si>
  <si>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</si>
  <si>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</si>
  <si>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</si>
  <si>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</si>
  <si>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</si>
  <si>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</si>
  <si>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</si>
  <si>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</si>
  <si>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</si>
  <si>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</si>
  <si>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</si>
  <si>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</si>
  <si>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</si>
  <si>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</si>
  <si>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</si>
  <si>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</si>
  <si>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</si>
  <si>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</si>
  <si>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</si>
  <si>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</si>
  <si>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</si>
  <si>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</si>
  <si>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</si>
  <si>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</si>
  <si>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</si>
  <si>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</si>
  <si>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</si>
  <si>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</si>
  <si>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</si>
  <si>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</si>
  <si>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</si>
  <si>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</si>
  <si>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</si>
  <si>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</si>
  <si>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</si>
  <si>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</si>
  <si>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</si>
  <si>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</si>
  <si>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</si>
  <si>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</si>
  <si>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</si>
  <si>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</si>
  <si>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</si>
  <si>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</si>
  <si>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</si>
  <si>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</si>
  <si>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</si>
  <si>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</si>
  <si>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</si>
  <si>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</si>
  <si>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</si>
  <si>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</si>
  <si>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</si>
  <si>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</si>
  <si>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</si>
  <si>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</si>
  <si>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</si>
  <si>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</si>
  <si>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</si>
  <si>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</si>
  <si>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</si>
  <si>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</si>
  <si>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</si>
  <si>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</si>
  <si>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</si>
  <si>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</si>
  <si>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</si>
  <si>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</si>
  <si>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</si>
  <si>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</si>
  <si>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</si>
  <si>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</si>
  <si>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</si>
  <si>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</si>
  <si>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</si>
  <si>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</si>
  <si>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</si>
  <si>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</si>
  <si>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</si>
  <si>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</si>
  <si>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</si>
  <si>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</si>
  <si>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</si>
  <si>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</si>
  <si>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</si>
  <si>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</si>
  <si>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</si>
  <si>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</si>
  <si>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</si>
  <si>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</si>
  <si>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</si>
  <si>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</si>
  <si>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</si>
  <si>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</si>
  <si>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</si>
  <si>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</si>
  <si>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</si>
  <si>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</si>
  <si>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</si>
  <si>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</si>
  <si>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</si>
  <si>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</si>
  <si>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</si>
  <si>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</si>
  <si>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</si>
  <si>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</si>
  <si>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</si>
  <si>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</si>
  <si>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</si>
  <si>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</si>
  <si>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</si>
  <si>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</si>
  <si>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</si>
  <si>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</si>
  <si>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</si>
  <si>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</si>
  <si>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</si>
  <si>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</si>
  <si>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</si>
  <si>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</si>
  <si>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</si>
  <si>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</si>
  <si>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</si>
  <si>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</si>
  <si>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</si>
  <si>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</si>
  <si>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</si>
  <si>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</si>
  <si>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</si>
  <si>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</si>
  <si>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</si>
  <si>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</si>
  <si>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</si>
  <si>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</si>
  <si>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</si>
  <si>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</si>
  <si>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</si>
  <si>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</si>
  <si>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</si>
  <si>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</si>
  <si>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</si>
  <si>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</si>
  <si>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</si>
  <si>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</si>
  <si>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</si>
  <si>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</si>
  <si>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</si>
  <si>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</si>
  <si>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</si>
  <si>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</si>
  <si>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</si>
  <si>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</si>
  <si>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</si>
  <si>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</si>
  <si>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</si>
  <si>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</si>
  <si>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</si>
  <si>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</si>
  <si>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</si>
  <si>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</si>
  <si>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</si>
  <si>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</si>
  <si>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</si>
  <si>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</si>
  <si>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</si>
  <si>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</si>
  <si>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</si>
  <si>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</si>
  <si>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</si>
  <si>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</si>
  <si>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</si>
  <si>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</si>
  <si>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</si>
  <si>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</si>
  <si>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</si>
  <si>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</si>
  <si>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</si>
  <si>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</si>
  <si>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</si>
  <si>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</si>
  <si>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</si>
  <si>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</si>
  <si>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</si>
  <si>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</si>
  <si>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</si>
  <si>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</si>
  <si>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</si>
  <si>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</si>
  <si>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</si>
  <si>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</si>
  <si>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</si>
  <si>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</si>
  <si>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</si>
  <si>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</si>
  <si>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</si>
  <si>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</si>
  <si>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</si>
  <si>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</si>
  <si>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</si>
  <si>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</si>
  <si>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</si>
  <si>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</si>
  <si>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</si>
  <si>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</si>
  <si>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</si>
  <si>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</si>
  <si>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</si>
  <si>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</si>
  <si>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</si>
  <si>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</si>
  <si>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</si>
  <si>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</si>
  <si>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</si>
  <si>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</si>
  <si>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</si>
  <si>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</si>
  <si>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</si>
  <si>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</si>
  <si>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</si>
  <si>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</si>
  <si>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</si>
  <si>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</si>
  <si>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</si>
  <si>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</si>
  <si>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</si>
  <si>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</si>
  <si>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</si>
  <si>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</si>
  <si>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</si>
  <si>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</si>
  <si>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</si>
  <si>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</si>
  <si>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</si>
  <si>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</si>
  <si>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</si>
  <si>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</si>
  <si>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</si>
  <si>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</si>
  <si>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</si>
  <si>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</si>
  <si>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</si>
  <si>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</si>
  <si>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</si>
  <si>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</si>
  <si>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</si>
  <si>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</si>
  <si>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</si>
  <si>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</si>
  <si>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</si>
  <si>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</si>
  <si>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</si>
  <si>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</si>
  <si>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</si>
  <si>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</si>
  <si>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</si>
  <si>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</si>
  <si>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</si>
  <si>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</si>
  <si>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</si>
  <si>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</si>
  <si>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</si>
  <si>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</si>
  <si>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</si>
  <si>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</si>
  <si>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</si>
  <si>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</si>
  <si>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</si>
  <si>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</si>
  <si>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</si>
  <si>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</si>
  <si>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</si>
  <si>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</si>
  <si>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</si>
  <si>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</si>
  <si>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</si>
  <si>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</si>
  <si>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</si>
  <si>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</si>
  <si>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</si>
  <si>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</si>
  <si>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</si>
  <si>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</si>
  <si>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</si>
  <si>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</si>
  <si>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</si>
  <si>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</si>
  <si>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</si>
  <si>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</si>
  <si>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</si>
  <si>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</si>
  <si>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</si>
  <si>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</si>
  <si>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</si>
  <si>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</si>
  <si>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</si>
  <si>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</si>
  <si>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</si>
  <si>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</si>
  <si>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</si>
  <si>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</si>
  <si>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</si>
  <si>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</si>
  <si>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</si>
  <si>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</si>
  <si>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</si>
  <si>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</si>
  <si>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</si>
  <si>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</si>
  <si>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</si>
  <si>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</si>
  <si>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</si>
  <si>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</si>
  <si>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</si>
  <si>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</si>
  <si>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</si>
  <si>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</si>
  <si>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</si>
  <si>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</si>
  <si>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</si>
  <si>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</si>
  <si>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</si>
  <si>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</si>
  <si>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</si>
  <si>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</si>
  <si>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</si>
  <si>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</si>
  <si>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</si>
  <si>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</si>
  <si>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</si>
  <si>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</si>
  <si>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</si>
  <si>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</si>
  <si>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</si>
  <si>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</si>
  <si>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</si>
  <si>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</si>
  <si>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</si>
  <si>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</si>
  <si>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</si>
  <si>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</si>
  <si>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</si>
  <si>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</si>
  <si>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</si>
  <si>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</si>
  <si>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</si>
  <si>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</si>
  <si>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</si>
  <si>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</si>
  <si>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</si>
  <si>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</si>
  <si>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</si>
  <si>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</si>
  <si>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</si>
  <si>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</si>
  <si>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</si>
  <si>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</si>
  <si>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</si>
  <si>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</si>
  <si>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</si>
  <si>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</si>
  <si>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</si>
  <si>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</si>
  <si>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</si>
  <si>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</si>
  <si>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</si>
  <si>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</si>
  <si>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</si>
  <si>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</si>
  <si>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</si>
  <si>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</si>
  <si>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</si>
  <si>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</si>
  <si>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</si>
  <si>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</si>
  <si>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</si>
  <si>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</si>
  <si>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</si>
  <si>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</si>
  <si>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</si>
  <si>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</si>
  <si>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</si>
  <si>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</si>
  <si>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</si>
  <si>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</si>
  <si>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</si>
  <si>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</si>
  <si>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</si>
  <si>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</si>
  <si>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</si>
  <si>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</si>
  <si>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</si>
  <si>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</si>
  <si>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</si>
  <si>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</si>
  <si>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</si>
  <si>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</si>
  <si>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</si>
  <si>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</si>
  <si>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</si>
  <si>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</si>
  <si>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</si>
  <si>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</si>
  <si>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</si>
  <si>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</si>
  <si>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</si>
  <si>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</si>
  <si>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</si>
  <si>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</si>
  <si>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</si>
  <si>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</si>
  <si>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</si>
  <si>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</si>
  <si>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</si>
  <si>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</si>
  <si>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</si>
  <si>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</si>
  <si>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</si>
  <si>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</si>
  <si>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</si>
  <si>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</si>
  <si>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</si>
  <si>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</si>
  <si>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</si>
  <si>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</si>
  <si>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</si>
  <si>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</si>
  <si>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</si>
  <si>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</si>
  <si>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</si>
  <si>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</si>
  <si>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</si>
  <si>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</si>
  <si>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</si>
  <si>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</si>
  <si>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</si>
  <si>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</si>
  <si>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</si>
  <si>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</si>
  <si>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</si>
  <si>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</si>
  <si>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</si>
  <si>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</si>
  <si>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</si>
  <si>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</si>
  <si>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</si>
  <si>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</si>
  <si>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</si>
  <si>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</si>
  <si>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</si>
  <si>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</si>
  <si>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</si>
  <si>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</si>
  <si>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</si>
  <si>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</si>
  <si>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</si>
  <si>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</si>
  <si>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</si>
  <si>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</si>
  <si>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</si>
  <si>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</si>
  <si>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</si>
  <si>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</si>
  <si>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</si>
  <si>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</si>
  <si>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</si>
  <si>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</si>
  <si>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</si>
  <si>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</si>
  <si>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</si>
  <si>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</si>
  <si>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</si>
  <si>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</si>
  <si>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</si>
  <si>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</si>
  <si>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</si>
  <si>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</si>
  <si>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</si>
  <si>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</si>
  <si>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</si>
  <si>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</si>
  <si>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</si>
  <si>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</si>
  <si>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</si>
  <si>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</si>
  <si>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</si>
  <si>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</si>
  <si>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</si>
  <si>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</si>
  <si>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</si>
  <si>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</si>
  <si>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</si>
  <si>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</si>
  <si>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</si>
  <si>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</si>
  <si>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</si>
  <si>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</si>
  <si>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</si>
  <si>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</si>
  <si>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</si>
  <si>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</si>
  <si>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</si>
  <si>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</si>
  <si>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</si>
  <si>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</si>
  <si>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</si>
  <si>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</si>
  <si>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</si>
  <si>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</si>
  <si>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</si>
  <si>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</si>
  <si>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</si>
  <si>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</si>
  <si>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</si>
  <si>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</si>
  <si>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</si>
  <si>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</si>
  <si>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</si>
  <si>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</si>
  <si>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</si>
  <si>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</si>
  <si>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</si>
  <si>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</si>
  <si>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</si>
  <si>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</si>
  <si>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</si>
  <si>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</si>
  <si>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</si>
  <si>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</si>
  <si>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</si>
  <si>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</si>
  <si>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</si>
  <si>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</si>
  <si>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</si>
  <si>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</si>
  <si>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</si>
  <si>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</si>
  <si>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</si>
  <si>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</si>
  <si>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</si>
  <si>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</si>
  <si>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</si>
  <si>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</si>
  <si>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</si>
  <si>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</si>
  <si>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</si>
  <si>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</si>
  <si>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</si>
  <si>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</si>
  <si>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</si>
  <si>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</si>
  <si>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</si>
  <si>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</si>
  <si>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</si>
  <si>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</si>
  <si>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</si>
  <si>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</si>
  <si>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</si>
  <si>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</si>
  <si>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</si>
  <si>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</si>
  <si>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</si>
  <si>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</si>
  <si>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</si>
  <si>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</si>
  <si>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</si>
  <si>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</si>
  <si>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</si>
  <si>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</si>
  <si>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</si>
  <si>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</si>
  <si>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</si>
  <si>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</si>
  <si>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</si>
  <si>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</si>
  <si>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</si>
  <si>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</si>
  <si>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</si>
  <si>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</si>
  <si>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</si>
  <si>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</si>
  <si>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</si>
  <si>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</si>
  <si>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</si>
  <si>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</si>
  <si>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</si>
  <si>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</si>
  <si>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</si>
  <si>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</si>
  <si>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</si>
  <si>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</si>
  <si>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</si>
  <si>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</si>
  <si>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</si>
  <si>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</si>
  <si>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</si>
  <si>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</si>
  <si>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</si>
  <si>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</si>
  <si>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</si>
  <si>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</si>
  <si>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</si>
  <si>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</si>
  <si>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</si>
  <si>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</si>
  <si>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</si>
  <si>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</si>
  <si>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</si>
  <si>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</si>
  <si>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</si>
  <si>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</si>
  <si>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</si>
  <si>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</si>
  <si>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</si>
  <si>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</si>
  <si>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</si>
  <si>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</si>
  <si>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</si>
  <si>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</si>
  <si>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</si>
  <si>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</si>
  <si>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</si>
  <si>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</si>
  <si>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</si>
  <si>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</si>
  <si>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</si>
  <si>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</si>
  <si>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</si>
  <si>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</si>
  <si>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</si>
  <si>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</si>
  <si>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</si>
  <si>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</si>
  <si>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</si>
  <si>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</si>
  <si>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</si>
  <si>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</si>
  <si>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</si>
  <si>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</si>
  <si>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</si>
  <si>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</si>
  <si>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</si>
  <si>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</si>
  <si>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</si>
  <si>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</si>
  <si>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</si>
  <si>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</si>
  <si>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</si>
  <si>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</si>
  <si>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</si>
  <si>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</si>
  <si>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</si>
  <si>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</si>
  <si>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</si>
  <si>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</si>
  <si>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</si>
  <si>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</si>
  <si>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</si>
  <si>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</si>
  <si>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</si>
  <si>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</si>
  <si>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</si>
  <si>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</si>
  <si>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</si>
  <si>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</si>
  <si>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</si>
  <si>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</si>
  <si>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</si>
  <si>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</si>
  <si>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</si>
  <si>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</si>
  <si>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</si>
  <si>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</si>
  <si>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</si>
  <si>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</si>
  <si>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</si>
  <si>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</si>
  <si>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</si>
  <si>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</si>
  <si>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</si>
  <si>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</si>
  <si>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</si>
  <si>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</si>
  <si>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</si>
  <si>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</si>
  <si>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</si>
  <si>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</si>
  <si>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</si>
  <si>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</si>
  <si>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</si>
  <si>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</si>
  <si>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</si>
  <si>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</si>
  <si>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</si>
  <si>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</si>
  <si>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</si>
  <si>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</si>
  <si>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</si>
  <si>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</si>
  <si>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</si>
  <si>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</si>
  <si>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</si>
  <si>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</si>
  <si>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</si>
  <si>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</si>
  <si>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</si>
  <si>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</si>
  <si>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</si>
  <si>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</si>
  <si>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</si>
  <si>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</si>
  <si>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</si>
  <si>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</si>
  <si>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</si>
  <si>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</si>
  <si>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</si>
  <si>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</si>
  <si>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</si>
  <si>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</si>
  <si>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</si>
  <si>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</si>
  <si>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</si>
  <si>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</si>
  <si>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</si>
  <si>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</si>
  <si>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</si>
  <si>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</si>
  <si>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</si>
  <si>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</si>
  <si>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</si>
  <si>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</si>
  <si>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</si>
  <si>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</si>
  <si>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</si>
  <si>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</si>
  <si>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</si>
  <si>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</si>
  <si>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</si>
  <si>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</si>
  <si>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</si>
  <si>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</si>
  <si>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</si>
  <si>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</si>
  <si>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</si>
  <si>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</si>
  <si>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</si>
  <si>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</si>
  <si>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</si>
  <si>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</si>
  <si>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</si>
  <si>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</si>
  <si>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</si>
  <si>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</si>
  <si>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</si>
  <si>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</si>
  <si>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</si>
  <si>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</si>
  <si>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</si>
  <si>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</si>
  <si>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</si>
  <si>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</si>
  <si>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</si>
  <si>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</si>
  <si>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</si>
  <si>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</si>
  <si>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</si>
  <si>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</si>
  <si>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</si>
  <si>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</si>
  <si>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</si>
  <si>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</si>
  <si>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</si>
  <si>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</si>
  <si>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</si>
  <si>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</si>
  <si>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</si>
  <si>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</si>
  <si>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</si>
  <si>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</si>
  <si>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</si>
  <si>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</si>
  <si>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</si>
  <si>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</si>
  <si>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</si>
  <si>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</si>
  <si>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</si>
  <si>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</si>
  <si>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</si>
  <si>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</si>
  <si>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</si>
  <si>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</si>
  <si>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</si>
  <si>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</si>
  <si>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</si>
  <si>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</si>
  <si>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</si>
  <si>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</si>
  <si>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</si>
  <si>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</si>
  <si>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</si>
  <si>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</si>
  <si>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</si>
  <si>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</si>
  <si>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</si>
  <si>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</si>
  <si>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</si>
  <si>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</si>
  <si>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</si>
  <si>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</si>
  <si>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</si>
  <si>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</si>
  <si>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</si>
  <si>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</si>
  <si>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</si>
  <si>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</si>
  <si>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</si>
  <si>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</si>
  <si>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</si>
  <si>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</si>
  <si>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</si>
  <si>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</si>
  <si>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</si>
  <si>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</si>
  <si>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</si>
  <si>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</si>
  <si>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</si>
  <si>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</si>
  <si>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</si>
  <si>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</si>
  <si>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</si>
  <si>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</si>
  <si>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</si>
  <si>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</si>
  <si>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</si>
  <si>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</si>
  <si>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</si>
  <si>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</si>
  <si>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</si>
  <si>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</si>
  <si>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</si>
  <si>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</si>
  <si>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</si>
  <si>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</si>
  <si>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</si>
  <si>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</si>
  <si>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</si>
  <si>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</si>
  <si>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</si>
  <si>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</si>
  <si>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</si>
  <si>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</si>
  <si>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</si>
  <si>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</si>
  <si>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</si>
  <si>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</si>
  <si>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</si>
  <si>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</si>
  <si>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</si>
  <si>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</si>
  <si>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</si>
  <si>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</si>
  <si>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</si>
  <si>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</si>
  <si>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</si>
  <si>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</si>
  <si>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</si>
  <si>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</si>
  <si>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</si>
  <si>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</si>
  <si>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</si>
  <si>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</si>
  <si>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</si>
  <si>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</si>
  <si>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</si>
  <si>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</si>
  <si>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</si>
  <si>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</si>
  <si>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</si>
  <si>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</si>
  <si>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</si>
  <si>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</si>
  <si>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</si>
  <si>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</si>
  <si>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</si>
  <si>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</si>
  <si>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</si>
  <si>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</si>
  <si>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</si>
  <si>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</si>
  <si>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</si>
  <si>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</si>
  <si>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</si>
  <si>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</si>
  <si>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</si>
  <si>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</si>
  <si>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</si>
  <si>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</si>
  <si>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</si>
  <si>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</si>
  <si>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</si>
  <si>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</si>
  <si>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</si>
  <si>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</si>
  <si>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</si>
  <si>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</si>
  <si>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</si>
  <si>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</si>
  <si>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</si>
  <si>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</si>
  <si>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</si>
  <si>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</si>
  <si>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</si>
  <si>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</si>
  <si>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</si>
  <si>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</si>
  <si>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</si>
  <si>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</si>
  <si>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</si>
  <si>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</si>
  <si>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</si>
  <si>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</si>
  <si>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</si>
  <si>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</si>
  <si>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</si>
  <si>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</si>
  <si>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</si>
  <si>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</si>
  <si>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</si>
  <si>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</si>
  <si>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</si>
  <si>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</si>
  <si>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</si>
  <si>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</si>
  <si>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</si>
  <si>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</si>
  <si>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</si>
  <si>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</si>
  <si>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</si>
  <si>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</si>
  <si>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</si>
  <si>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</si>
  <si>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</si>
  <si>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</si>
  <si>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</si>
  <si>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</si>
  <si>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</si>
  <si>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</si>
  <si>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</si>
  <si>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</si>
  <si>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</si>
  <si>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</si>
  <si>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</si>
  <si>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</si>
  <si>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</si>
  <si>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</si>
  <si>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</si>
  <si>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</si>
  <si>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</si>
  <si>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</si>
  <si>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</si>
  <si>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</si>
  <si>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</si>
  <si>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</si>
  <si>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</si>
  <si>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</si>
  <si>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</si>
  <si>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</si>
  <si>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</si>
  <si>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</si>
  <si>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</si>
  <si>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</si>
  <si>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</si>
  <si>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</si>
  <si>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</si>
  <si>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</si>
  <si>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</si>
  <si>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</si>
  <si>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</si>
  <si>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</si>
  <si>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</si>
  <si>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</si>
  <si>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</si>
  <si>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</si>
  <si>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</si>
  <si>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</si>
  <si>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</si>
  <si>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</si>
  <si>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</si>
  <si>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</si>
  <si>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</si>
  <si>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</si>
  <si>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</si>
  <si>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</si>
  <si>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</si>
  <si>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</si>
  <si>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</si>
  <si>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</si>
  <si>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</si>
  <si>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</si>
  <si>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</si>
  <si>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</si>
  <si>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</si>
  <si>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</si>
  <si>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</si>
  <si>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</si>
  <si>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</si>
  <si>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</si>
  <si>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</si>
  <si>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</si>
  <si>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</si>
  <si>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</si>
  <si>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</si>
  <si>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</si>
  <si>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</si>
  <si>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</si>
  <si>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</si>
  <si>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</si>
  <si>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</si>
  <si>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</si>
  <si>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</si>
  <si>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</si>
  <si>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</si>
  <si>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</si>
  <si>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</si>
  <si>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</si>
  <si>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</si>
  <si>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</si>
  <si>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</si>
  <si>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</si>
  <si>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</si>
  <si>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</si>
  <si>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</si>
  <si>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</si>
  <si>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</si>
  <si>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</si>
  <si>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</si>
  <si>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</si>
  <si>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</si>
  <si>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</si>
  <si>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</si>
  <si>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</si>
  <si>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</si>
  <si>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</si>
  <si>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</si>
  <si>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</si>
  <si>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</si>
  <si>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</si>
  <si>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</si>
  <si>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</si>
  <si>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</si>
  <si>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</si>
  <si>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</si>
  <si>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</si>
  <si>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</si>
  <si>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</si>
  <si>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</si>
  <si>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</si>
  <si>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</si>
  <si>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</si>
  <si>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</si>
  <si>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</si>
  <si>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</si>
  <si>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</si>
  <si>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</si>
  <si>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</si>
  <si>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</si>
  <si>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</si>
  <si>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</si>
  <si>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</si>
  <si>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</si>
  <si>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</si>
  <si>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</si>
  <si>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</si>
  <si>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</si>
  <si>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</si>
  <si>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</si>
  <si>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</si>
  <si>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</si>
  <si>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</si>
  <si>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</si>
  <si>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</si>
  <si>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</si>
  <si>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</si>
  <si>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</si>
  <si>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</si>
  <si>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</si>
  <si>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</si>
  <si>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</si>
  <si>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</si>
  <si>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</si>
  <si>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</si>
  <si>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</si>
  <si>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</si>
  <si>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</si>
  <si>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</si>
  <si>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</si>
  <si>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</si>
  <si>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</si>
  <si>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</si>
  <si>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</si>
  <si>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</si>
  <si>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</si>
  <si>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</si>
  <si>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</si>
  <si>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</si>
  <si>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</si>
  <si>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</si>
  <si>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</si>
  <si>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</si>
  <si>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</si>
  <si>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</si>
  <si>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</si>
  <si>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</si>
  <si>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</si>
  <si>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</si>
  <si>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</si>
  <si>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</si>
  <si>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</si>
  <si>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</si>
  <si>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</si>
  <si>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</si>
  <si>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</si>
  <si>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</si>
  <si>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</si>
  <si>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</si>
  <si>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</si>
  <si>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</si>
  <si>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</si>
  <si>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</si>
  <si>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</si>
  <si>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</si>
  <si>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</si>
  <si>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</si>
  <si>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</si>
  <si>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</si>
  <si>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</si>
  <si>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</si>
  <si>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</si>
  <si>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</si>
  <si>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</si>
  <si>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</si>
  <si>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</si>
  <si>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</si>
  <si>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</si>
  <si>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</si>
  <si>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</si>
  <si>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</si>
  <si>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</si>
  <si>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</si>
  <si>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</si>
  <si>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</si>
  <si>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</si>
  <si>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</si>
  <si>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</si>
  <si>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</si>
  <si>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</si>
  <si>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</si>
  <si>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</si>
  <si>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</si>
  <si>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</si>
  <si>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</si>
  <si>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</si>
  <si>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</si>
  <si>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</si>
  <si>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</si>
  <si>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</si>
  <si>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</si>
  <si>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</si>
  <si>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</si>
  <si>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</si>
  <si>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</si>
  <si>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</si>
  <si>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</si>
  <si>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</si>
  <si>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</si>
  <si>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</si>
  <si>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</si>
  <si>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</si>
  <si>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</si>
  <si>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</si>
  <si>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</si>
  <si>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</si>
  <si>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</si>
  <si>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</si>
  <si>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</si>
  <si>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</si>
  <si>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</si>
  <si>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</si>
  <si>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</si>
  <si>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</si>
  <si>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</si>
  <si>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</si>
  <si>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</si>
  <si>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</si>
  <si>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</si>
  <si>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</si>
  <si>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</si>
  <si>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</si>
  <si>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</si>
  <si>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</si>
  <si>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</si>
  <si>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</si>
  <si>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</si>
  <si>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</si>
  <si>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</si>
  <si>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</si>
  <si>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</si>
  <si>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</si>
  <si>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</si>
  <si>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</si>
  <si>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</si>
  <si>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</si>
  <si>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</si>
  <si>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</si>
  <si>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</si>
  <si>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</si>
  <si>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</si>
  <si>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</si>
  <si>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</si>
  <si>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</si>
  <si>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</si>
  <si>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</si>
  <si>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</si>
  <si>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</si>
  <si>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</si>
  <si>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</si>
  <si>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</si>
  <si>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</si>
  <si>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</si>
  <si>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</si>
  <si>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</si>
  <si>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</si>
  <si>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</si>
  <si>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</si>
  <si>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</si>
  <si>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</si>
  <si>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</si>
  <si>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</si>
  <si>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</si>
  <si>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</si>
  <si>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</si>
  <si>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</si>
  <si>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</si>
  <si>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</si>
  <si>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</si>
  <si>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</si>
  <si>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</si>
  <si>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</si>
  <si>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</si>
  <si>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</si>
  <si>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</si>
  <si>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</si>
  <si>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</si>
  <si>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</si>
  <si>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</si>
  <si>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</si>
  <si>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</si>
  <si>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</si>
  <si>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</si>
  <si>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</si>
  <si>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</si>
  <si>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</si>
  <si>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</si>
  <si>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</si>
  <si>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</si>
  <si>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</si>
  <si>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</si>
  <si>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</si>
  <si>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</si>
  <si>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</si>
  <si>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</si>
  <si>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</si>
  <si>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</si>
  <si>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</si>
  <si>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</si>
  <si>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</si>
  <si>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</si>
  <si>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</si>
  <si>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</si>
  <si>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</si>
  <si>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</si>
  <si>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</si>
  <si>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</si>
  <si>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</si>
  <si>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</si>
  <si>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</si>
  <si>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</si>
  <si>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</si>
  <si>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</si>
  <si>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</si>
  <si>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</si>
  <si>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</si>
  <si>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</si>
  <si>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</si>
  <si>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</si>
  <si>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</si>
  <si>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</si>
  <si>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</si>
  <si>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</si>
  <si>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</si>
  <si>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</si>
  <si>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</si>
  <si>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</si>
  <si>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</si>
  <si>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</si>
  <si>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</si>
  <si>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</si>
  <si>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</si>
  <si>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</si>
  <si>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</si>
  <si>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</si>
  <si>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</si>
  <si>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</si>
  <si>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</si>
  <si>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</si>
  <si>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</si>
  <si>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</si>
  <si>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</si>
  <si>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</si>
  <si>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</si>
  <si>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</si>
  <si>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</si>
  <si>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</si>
  <si>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</si>
  <si>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</si>
  <si>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</si>
  <si>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</si>
  <si>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</si>
  <si>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</si>
  <si>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</si>
  <si>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</si>
  <si>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</si>
  <si>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</si>
  <si>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</si>
  <si>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</si>
  <si>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</si>
  <si>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</si>
  <si>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</si>
  <si>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</si>
  <si>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</si>
  <si>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</si>
  <si>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</si>
  <si>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</si>
  <si>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</si>
  <si>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</si>
  <si>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</si>
  <si>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</si>
  <si>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</si>
  <si>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</si>
  <si>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</si>
  <si>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</si>
  <si>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</si>
  <si>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</si>
  <si>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</si>
  <si>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</si>
  <si>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</si>
  <si>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</si>
  <si>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</si>
  <si>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</si>
  <si>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</si>
  <si>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</si>
  <si>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</si>
  <si>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</si>
  <si>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</si>
  <si>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</si>
  <si>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</si>
  <si>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</si>
  <si>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</si>
  <si>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</si>
  <si>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</si>
  <si>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</si>
  <si>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</si>
  <si>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</si>
  <si>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</si>
  <si>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</si>
  <si>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</si>
  <si>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</si>
  <si>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</si>
  <si>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</si>
  <si>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</si>
  <si>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</si>
  <si>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</si>
  <si>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</si>
  <si>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</si>
  <si>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</si>
  <si>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</si>
  <si>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</si>
  <si>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</si>
  <si>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</si>
  <si>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</si>
  <si>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</si>
  <si>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</si>
  <si>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</si>
  <si>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</si>
  <si>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</si>
  <si>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</si>
  <si>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</si>
  <si>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</si>
  <si>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</si>
  <si>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</si>
  <si>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</si>
  <si>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</si>
  <si>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</si>
  <si>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</si>
  <si>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</si>
  <si>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</si>
  <si>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</si>
  <si>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</si>
  <si>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</si>
  <si>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</si>
  <si>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</si>
  <si>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</si>
  <si>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</si>
  <si>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</si>
  <si>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</si>
  <si>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</si>
  <si>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</si>
  <si>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</si>
  <si>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</si>
  <si>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</si>
  <si>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</si>
  <si>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</si>
  <si>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</si>
  <si>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</si>
  <si>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</si>
  <si>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</si>
  <si>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</si>
  <si>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</si>
  <si>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</si>
  <si>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</si>
  <si>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</si>
  <si>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</si>
  <si>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</si>
  <si>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</si>
  <si>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</si>
  <si>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</si>
  <si>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</si>
  <si>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</si>
  <si>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</si>
  <si>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</si>
  <si>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</si>
  <si>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</si>
  <si>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</si>
  <si>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</si>
  <si>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</si>
  <si>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</si>
  <si>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</si>
  <si>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</si>
  <si>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</si>
  <si>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</si>
  <si>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</si>
  <si>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</si>
  <si>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</si>
  <si>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</si>
  <si>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</si>
  <si>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</si>
  <si>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</si>
  <si>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</si>
  <si>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</si>
  <si>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</si>
  <si>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</si>
  <si>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</si>
  <si>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</si>
  <si>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</si>
  <si>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</si>
  <si>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</si>
  <si>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</si>
  <si>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</si>
  <si>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</si>
  <si>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</si>
  <si>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</si>
  <si>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</si>
  <si>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</si>
  <si>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</si>
  <si>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</si>
  <si>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</si>
  <si>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</si>
  <si>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</si>
  <si>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</si>
  <si>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</si>
  <si>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</si>
  <si>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</si>
  <si>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</si>
  <si>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</si>
  <si>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</si>
  <si>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</si>
  <si>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</si>
  <si>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</si>
  <si>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</si>
  <si>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</si>
  <si>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</si>
  <si>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</si>
  <si>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</si>
  <si>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</si>
  <si>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</si>
  <si>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</si>
  <si>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</si>
  <si>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</si>
  <si>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</si>
  <si>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</si>
  <si>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</si>
  <si>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</si>
  <si>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</si>
  <si>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</si>
  <si>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</si>
  <si>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</si>
  <si>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</si>
  <si>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</si>
  <si>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</si>
  <si>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</si>
  <si>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</si>
  <si>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</si>
  <si>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</si>
  <si>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</si>
  <si>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</si>
  <si>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</si>
  <si>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</si>
  <si>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</si>
  <si>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</si>
  <si>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</si>
  <si>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</si>
  <si>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</si>
  <si>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</si>
  <si>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</si>
  <si>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</si>
  <si>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</si>
  <si>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</si>
  <si>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</si>
  <si>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</si>
  <si>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</si>
  <si>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</si>
  <si>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</si>
  <si>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</si>
  <si>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</si>
  <si>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</si>
  <si>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</si>
  <si>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</si>
  <si>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</si>
  <si>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</si>
  <si>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</si>
  <si>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</si>
  <si>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</si>
  <si>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</si>
  <si>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</si>
  <si>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</si>
  <si>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</si>
  <si>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</si>
  <si>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</si>
  <si>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</si>
  <si>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</si>
  <si>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</si>
  <si>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</si>
  <si>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</si>
  <si>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</si>
  <si>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</si>
  <si>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</si>
  <si>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</si>
  <si>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</si>
  <si>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</si>
  <si>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</si>
  <si>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</si>
  <si>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</si>
  <si>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</si>
  <si>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</si>
  <si>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</si>
  <si>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</si>
  <si>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</si>
  <si>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</si>
  <si>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</si>
  <si>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</si>
  <si>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</si>
  <si>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</si>
  <si>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</si>
  <si>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</si>
  <si>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</si>
  <si>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</si>
  <si>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</si>
  <si>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</si>
  <si>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</si>
  <si>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</si>
  <si>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</si>
  <si>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</si>
  <si>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</si>
  <si>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</si>
  <si>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</si>
  <si>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</si>
  <si>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</si>
  <si>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</si>
  <si>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</si>
  <si>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</si>
  <si>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</si>
  <si>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</si>
  <si>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</si>
  <si>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</si>
  <si>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</si>
  <si>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</si>
  <si>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</si>
  <si>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</si>
  <si>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</si>
  <si>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</si>
  <si>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</si>
  <si>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</si>
  <si>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</si>
  <si>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</si>
  <si>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</si>
  <si>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</si>
  <si>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</si>
  <si>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</si>
  <si>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</si>
  <si>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</si>
  <si>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</si>
  <si>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</si>
  <si>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</si>
  <si>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</si>
  <si>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</si>
  <si>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</si>
  <si>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</si>
  <si>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</si>
  <si>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</si>
  <si>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</si>
  <si>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</si>
  <si>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</si>
  <si>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</si>
  <si>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</si>
  <si>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</si>
  <si>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</si>
  <si>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</si>
  <si>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</si>
  <si>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</si>
  <si>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</si>
  <si>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</si>
  <si>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</si>
  <si>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</si>
  <si>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</si>
  <si>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</si>
  <si>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</si>
  <si>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</si>
  <si>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</si>
  <si>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</si>
  <si>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</si>
  <si>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</si>
  <si>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</si>
  <si>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</si>
  <si>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</si>
  <si>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</si>
  <si>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</si>
  <si>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</si>
  <si>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</si>
  <si>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</si>
  <si>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</si>
  <si>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</si>
  <si>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</si>
  <si>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</si>
  <si>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</si>
  <si>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</si>
  <si>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</si>
  <si>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</si>
  <si>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</si>
  <si>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</si>
  <si>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</si>
  <si>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</si>
  <si>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</si>
  <si>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</si>
  <si>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</si>
  <si>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</si>
  <si>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</si>
  <si>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</si>
  <si>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</si>
  <si>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</si>
  <si>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</si>
  <si>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</si>
  <si>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</si>
  <si>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</si>
  <si>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</si>
  <si>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</si>
  <si>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</si>
  <si>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</si>
  <si>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</si>
  <si>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</si>
  <si>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</si>
  <si>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</si>
  <si>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</si>
  <si>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</si>
  <si>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</si>
  <si>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</si>
  <si>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</si>
  <si>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</si>
  <si>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</si>
  <si>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</si>
  <si>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</si>
  <si>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</si>
  <si>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</si>
  <si>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</si>
  <si>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</si>
  <si>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</si>
  <si>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</si>
  <si>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</si>
  <si>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</si>
  <si>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</si>
  <si>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</si>
  <si>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</si>
  <si>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</si>
  <si>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</si>
  <si>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</si>
  <si>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</si>
  <si>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</si>
  <si>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</si>
  <si>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</si>
  <si>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</si>
  <si>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</si>
  <si>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</si>
  <si>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</si>
  <si>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</si>
  <si>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</si>
  <si>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</si>
  <si>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</si>
  <si>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</si>
  <si>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</si>
  <si>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</si>
  <si>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</si>
  <si>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</si>
  <si>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</si>
  <si>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</si>
  <si>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</si>
  <si>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</si>
  <si>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</si>
  <si>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</si>
  <si>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</si>
  <si>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</si>
  <si>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</si>
  <si>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</si>
  <si>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</si>
  <si>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</si>
  <si>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</si>
  <si>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</si>
  <si>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</si>
  <si>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</si>
  <si>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</si>
  <si>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</si>
  <si>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</si>
  <si>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</si>
  <si>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</si>
  <si>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</si>
  <si>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</si>
  <si>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</si>
  <si>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</si>
  <si>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</si>
  <si>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</si>
  <si>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</si>
  <si>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</si>
  <si>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</si>
  <si>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</si>
  <si>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</si>
  <si>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</si>
  <si>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</si>
  <si>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</si>
  <si>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</si>
  <si>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</si>
  <si>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</si>
  <si>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</si>
  <si>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</si>
  <si>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</si>
  <si>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</si>
  <si>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</si>
  <si>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</si>
  <si>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</si>
  <si>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</si>
  <si>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</si>
  <si>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</si>
  <si>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</si>
  <si>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</si>
  <si>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</si>
  <si>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</si>
  <si>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</si>
  <si>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</si>
  <si>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</si>
  <si>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</si>
  <si>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</si>
  <si>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</si>
  <si>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</si>
  <si>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</si>
  <si>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</si>
  <si>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</si>
  <si>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</si>
  <si>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</si>
  <si>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</si>
  <si>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</si>
  <si>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</si>
  <si>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</si>
  <si>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</si>
  <si>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</si>
  <si>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</si>
  <si>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</si>
  <si>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</si>
  <si>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</si>
  <si>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</si>
  <si>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</si>
  <si>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</si>
  <si>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</si>
  <si>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</si>
  <si>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</si>
  <si>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</si>
  <si>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</si>
  <si>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</si>
  <si>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</si>
  <si>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</si>
  <si>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</si>
  <si>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</si>
  <si>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</si>
  <si>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</si>
  <si>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</si>
  <si>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</si>
  <si>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</si>
  <si>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</si>
  <si>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</si>
  <si>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</si>
  <si>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</si>
  <si>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</si>
  <si>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</si>
  <si>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</si>
  <si>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</si>
  <si>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</si>
  <si>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</si>
  <si>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</si>
  <si>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</si>
  <si>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</si>
  <si>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</si>
  <si>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</si>
  <si>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</si>
  <si>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</si>
  <si>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</si>
  <si>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</si>
  <si>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</si>
  <si>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</si>
  <si>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</si>
  <si>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</si>
  <si>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</si>
  <si>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</si>
  <si>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</si>
  <si>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</si>
  <si>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</si>
  <si>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</si>
  <si>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</si>
  <si>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</si>
  <si>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</si>
  <si>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</si>
  <si>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</si>
  <si>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</si>
  <si>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</si>
  <si>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</si>
  <si>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</si>
  <si>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</si>
  <si>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</si>
  <si>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</si>
  <si>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</si>
  <si>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</si>
  <si>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</si>
  <si>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</si>
  <si>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</si>
  <si>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</si>
  <si>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</si>
  <si>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</si>
  <si>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</si>
  <si>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</si>
  <si>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</si>
  <si>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</si>
  <si>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</si>
  <si>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</si>
  <si>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</si>
  <si>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</si>
  <si>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</si>
  <si>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</si>
  <si>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</si>
  <si>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</si>
  <si>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</si>
  <si>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</si>
  <si>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</si>
  <si>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</si>
  <si>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</si>
  <si>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</si>
  <si>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</si>
  <si>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</si>
  <si>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</si>
  <si>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</si>
  <si>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</si>
  <si>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</si>
  <si>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</si>
  <si>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</si>
  <si>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</si>
  <si>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</si>
  <si>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</si>
  <si>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</si>
  <si>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</si>
  <si>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</si>
  <si>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</si>
  <si>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</si>
  <si>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</si>
  <si>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</si>
  <si>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</si>
  <si>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</si>
  <si>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</si>
  <si>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</si>
  <si>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</si>
  <si>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</si>
  <si>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</si>
  <si>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</si>
  <si>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</si>
  <si>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</si>
  <si>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</si>
  <si>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</si>
  <si>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</si>
  <si>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</si>
  <si>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</si>
  <si>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</si>
  <si>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</si>
  <si>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</si>
  <si>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</si>
  <si>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</si>
  <si>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</si>
  <si>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</si>
  <si>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</si>
  <si>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</si>
  <si>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</si>
  <si>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</si>
  <si>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</si>
  <si>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</si>
  <si>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</si>
  <si>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</si>
  <si>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</si>
  <si>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</si>
  <si>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</si>
  <si>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</si>
  <si>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</si>
  <si>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</si>
  <si>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</si>
  <si>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</si>
  <si>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</si>
  <si>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</si>
  <si>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</si>
  <si>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</si>
  <si>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</si>
  <si>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</si>
  <si>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</si>
  <si>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</si>
  <si>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</si>
  <si>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</si>
  <si>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</si>
  <si>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</si>
  <si>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</si>
  <si>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</si>
  <si>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</si>
  <si>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</si>
  <si>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</si>
  <si>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</si>
  <si>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</si>
  <si>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</si>
  <si>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</si>
  <si>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</si>
  <si>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</si>
  <si>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</si>
  <si>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</si>
  <si>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</si>
  <si>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</si>
  <si>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</si>
  <si>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</si>
  <si>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</si>
  <si>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</si>
  <si>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</si>
  <si>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</si>
  <si>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</si>
  <si>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</si>
  <si>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</si>
  <si>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</si>
  <si>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</si>
  <si>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</si>
  <si>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</si>
  <si>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</si>
  <si>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</si>
  <si>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</si>
  <si>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</si>
  <si>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</si>
  <si>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</si>
  <si>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</si>
  <si>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</si>
  <si>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</si>
  <si>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</si>
  <si>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</si>
  <si>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</si>
  <si>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</si>
  <si>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</si>
  <si>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</si>
  <si>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</si>
  <si>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</si>
  <si>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</si>
  <si>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</si>
  <si>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</si>
  <si>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</si>
  <si>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</si>
  <si>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</si>
  <si>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</si>
  <si>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</si>
  <si>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</si>
  <si>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</si>
  <si>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</si>
  <si>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</si>
  <si>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</si>
  <si>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</si>
  <si>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</si>
  <si>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</si>
  <si>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</si>
  <si>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</si>
  <si>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</si>
  <si>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</si>
  <si>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</si>
  <si>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</si>
  <si>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</si>
  <si>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</si>
  <si>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</si>
  <si>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</si>
  <si>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</si>
  <si>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</si>
  <si>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</si>
  <si>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</si>
  <si>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</si>
  <si>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</si>
  <si>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</si>
  <si>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</si>
  <si>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</si>
  <si>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</si>
  <si>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</si>
  <si>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</si>
  <si>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</si>
  <si>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</si>
  <si>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</si>
  <si>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</si>
  <si>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</si>
  <si>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</si>
  <si>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</si>
  <si>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</si>
  <si>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</si>
  <si>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</si>
  <si>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</si>
  <si>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</si>
  <si>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</si>
  <si>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</si>
  <si>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</si>
  <si>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</si>
  <si>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</si>
  <si>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</si>
  <si>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</si>
  <si>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</si>
  <si>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</si>
  <si>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</si>
  <si>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</si>
  <si>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</si>
  <si>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</si>
  <si>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</si>
  <si>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</si>
  <si>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</si>
  <si>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</si>
  <si>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</si>
  <si>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</si>
  <si>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</si>
  <si>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</si>
  <si>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</si>
  <si>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</si>
  <si>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</si>
  <si>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</si>
  <si>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</si>
  <si>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</si>
  <si>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</si>
  <si>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</si>
  <si>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</si>
  <si>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</si>
  <si>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</si>
  <si>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</si>
  <si>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</si>
  <si>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</si>
  <si>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</si>
  <si>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</si>
  <si>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</si>
  <si>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</si>
  <si>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</si>
  <si>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</si>
  <si>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</si>
  <si>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</si>
  <si>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</si>
  <si>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</si>
  <si>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</si>
  <si>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</si>
  <si>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</si>
  <si>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</si>
  <si>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</si>
  <si>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</si>
  <si>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</si>
  <si>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</si>
  <si>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</si>
  <si>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</si>
  <si>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</si>
  <si>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</si>
  <si>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</si>
  <si>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</si>
  <si>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</si>
  <si>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</si>
  <si>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</si>
  <si>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</si>
  <si>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</si>
  <si>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</si>
  <si>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</si>
  <si>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</si>
  <si>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</si>
  <si>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</si>
  <si>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</si>
  <si>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</si>
  <si>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</si>
  <si>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</si>
  <si>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</si>
  <si>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</si>
  <si>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</si>
  <si>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</si>
  <si>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</si>
  <si>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</si>
  <si>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</si>
  <si>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</si>
  <si>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</si>
  <si>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</si>
  <si>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</si>
  <si>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</si>
  <si>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</si>
  <si>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</si>
  <si>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</si>
  <si>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</si>
  <si>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</si>
  <si>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</si>
  <si>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</si>
  <si>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</si>
  <si>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</si>
  <si>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</si>
  <si>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</si>
  <si>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</si>
  <si>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</si>
  <si>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</si>
  <si>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</si>
  <si>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</si>
  <si>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</si>
  <si>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</si>
  <si>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</si>
  <si>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</si>
  <si>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</si>
  <si>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</si>
  <si>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</si>
  <si>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</si>
  <si>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</si>
  <si>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</si>
  <si>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</si>
  <si>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</si>
  <si>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</si>
  <si>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</si>
  <si>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</si>
  <si>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</si>
  <si>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</si>
  <si>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</si>
  <si>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</si>
  <si>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</si>
  <si>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</si>
  <si>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</si>
  <si>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</si>
  <si>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</si>
  <si>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</si>
  <si>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</si>
  <si>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</si>
  <si>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</si>
  <si>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</si>
  <si>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</si>
  <si>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</si>
  <si>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</si>
  <si>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</si>
  <si>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</si>
  <si>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</si>
  <si>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</si>
  <si>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</si>
  <si>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</si>
  <si>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</si>
  <si>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</si>
  <si>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</si>
  <si>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</si>
  <si>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</si>
  <si>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</si>
  <si>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</si>
  <si>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</si>
  <si>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</si>
  <si>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</si>
  <si>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</si>
  <si>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</si>
  <si>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</si>
  <si>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</si>
  <si>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</si>
  <si>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</si>
  <si>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</si>
  <si>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</si>
  <si>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</si>
  <si>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</si>
  <si>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</si>
  <si>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</si>
  <si>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</si>
  <si>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</si>
  <si>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</si>
  <si>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</si>
  <si>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</si>
  <si>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</si>
  <si>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</si>
  <si>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</si>
  <si>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</si>
  <si>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</si>
  <si>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</si>
  <si>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</si>
  <si>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</si>
  <si>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</si>
  <si>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</si>
  <si>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</si>
  <si>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</si>
  <si>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</si>
  <si>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</si>
  <si>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</si>
  <si>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</si>
  <si>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</si>
  <si>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</si>
  <si>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</si>
  <si>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</si>
  <si>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</si>
  <si>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</si>
  <si>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</si>
  <si>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</si>
  <si>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</si>
  <si>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</si>
  <si>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</si>
  <si>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</si>
  <si>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</si>
  <si>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</si>
  <si>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</si>
  <si>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</si>
  <si>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</si>
  <si>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</si>
  <si>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</si>
  <si>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</si>
  <si>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</si>
  <si>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</si>
  <si>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</si>
  <si>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</si>
  <si>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</si>
  <si>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</si>
  <si>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</si>
  <si>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</si>
  <si>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</si>
  <si>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</si>
  <si>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</si>
  <si>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</si>
  <si>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</si>
  <si>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</si>
  <si>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</si>
  <si>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</si>
  <si>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</si>
  <si>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</si>
  <si>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</si>
  <si>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</si>
  <si>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</si>
  <si>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</si>
  <si>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</si>
  <si>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</si>
  <si>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</si>
  <si>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</si>
  <si>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</si>
  <si>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</si>
  <si>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</si>
  <si>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</si>
  <si>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</si>
  <si>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</si>
  <si>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</si>
  <si>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</si>
  <si>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</si>
  <si>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</si>
  <si>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</si>
  <si>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</si>
  <si>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</si>
  <si>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</si>
  <si>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</si>
  <si>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</si>
  <si>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</si>
  <si>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</si>
  <si>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</si>
  <si>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</si>
  <si>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</si>
  <si>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</si>
  <si>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</si>
  <si>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</si>
  <si>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</si>
  <si>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</si>
  <si>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</si>
  <si>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</si>
  <si>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</si>
  <si>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</si>
  <si>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</si>
  <si>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</si>
  <si>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</si>
  <si>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</si>
  <si>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</si>
  <si>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</si>
  <si>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</si>
  <si>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</si>
  <si>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</si>
  <si>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</si>
  <si>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</si>
  <si>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</si>
  <si>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</si>
  <si>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</si>
  <si>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</si>
  <si>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</si>
  <si>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</si>
  <si>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</si>
  <si>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</si>
  <si>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</si>
  <si>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</si>
  <si>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</si>
  <si>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</si>
  <si>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</si>
  <si>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</si>
  <si>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</si>
  <si>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</si>
  <si>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</si>
  <si>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</si>
  <si>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</si>
  <si>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</si>
  <si>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</si>
  <si>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</si>
  <si>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</si>
  <si>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</si>
  <si>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</si>
  <si>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</si>
  <si>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</si>
  <si>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</si>
  <si>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</si>
  <si>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</si>
  <si>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</si>
  <si>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</si>
  <si>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</si>
  <si>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</si>
  <si>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</si>
  <si>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</si>
  <si>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</si>
  <si>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</si>
  <si>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</si>
  <si>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</si>
  <si>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</si>
  <si>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</si>
  <si>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</si>
  <si>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</si>
  <si>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</si>
  <si>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</si>
  <si>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</si>
  <si>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</si>
  <si>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</si>
  <si>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</si>
  <si>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</si>
  <si>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</si>
  <si>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</si>
  <si>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</si>
  <si>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</si>
  <si>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</si>
  <si>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</si>
  <si>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</si>
  <si>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</si>
  <si>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</si>
  <si>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</si>
  <si>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</si>
  <si>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</si>
  <si>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</si>
  <si>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</si>
  <si>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</si>
  <si>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</si>
  <si>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</si>
  <si>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</si>
  <si>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</si>
  <si>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</si>
  <si>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</si>
  <si>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</si>
  <si>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</si>
  <si>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</si>
  <si>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</si>
  <si>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</si>
  <si>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</si>
  <si>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</si>
  <si>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</si>
  <si>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</si>
  <si>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</si>
  <si>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</si>
  <si>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</si>
  <si>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</si>
  <si>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</si>
  <si>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</si>
  <si>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</si>
  <si>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</si>
  <si>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</si>
  <si>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</si>
  <si>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</si>
  <si>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</si>
  <si>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</si>
  <si>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</si>
  <si>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</si>
  <si>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</si>
  <si>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</si>
  <si>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</si>
  <si>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</si>
  <si>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</si>
  <si>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</si>
  <si>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</si>
  <si>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</si>
  <si>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</si>
  <si>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</si>
  <si>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</si>
  <si>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</si>
  <si>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</si>
  <si>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</si>
  <si>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</si>
  <si>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</si>
  <si>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</si>
  <si>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</si>
  <si>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</si>
  <si>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</si>
  <si>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</si>
  <si>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</si>
  <si>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</si>
  <si>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</si>
  <si>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</si>
  <si>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</si>
  <si>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</si>
  <si>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</si>
  <si>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</si>
  <si>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</si>
  <si>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</si>
  <si>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</si>
  <si>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</si>
  <si>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</si>
  <si>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</si>
  <si>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</si>
  <si>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</si>
  <si>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</si>
  <si>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</si>
  <si>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</si>
  <si>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</si>
  <si>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</si>
  <si>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</si>
  <si>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</si>
  <si>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</si>
  <si>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</si>
  <si>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</si>
  <si>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</si>
  <si>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</si>
  <si>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</si>
  <si>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</si>
  <si>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</si>
  <si>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</si>
  <si>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</si>
  <si>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</si>
  <si>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</si>
  <si>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</si>
  <si>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</si>
  <si>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</si>
  <si>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</si>
  <si>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</si>
  <si>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</si>
  <si>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</si>
  <si>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</si>
  <si>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</si>
  <si>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</si>
  <si>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</si>
  <si>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</si>
  <si>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</si>
  <si>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</si>
  <si>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</si>
  <si>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</si>
  <si>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</si>
  <si>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</si>
  <si>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</si>
  <si>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</si>
  <si>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</si>
  <si>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</si>
  <si>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</si>
  <si>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</si>
  <si>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</si>
  <si>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</si>
  <si>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</si>
  <si>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</si>
  <si>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</si>
  <si>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</si>
  <si>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</si>
  <si>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</si>
  <si>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</si>
  <si>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</si>
  <si>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</si>
  <si>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</si>
  <si>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</si>
  <si>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</si>
  <si>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</si>
  <si>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</si>
  <si>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</si>
  <si>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</si>
  <si>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</si>
  <si>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</si>
  <si>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</si>
  <si>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</si>
  <si>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</si>
  <si>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</si>
  <si>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</si>
  <si>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</si>
  <si>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</si>
  <si>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</si>
  <si>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</si>
  <si>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</si>
  <si>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</si>
  <si>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</si>
  <si>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</si>
  <si>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</si>
  <si>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</si>
  <si>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</si>
  <si>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</si>
  <si>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</si>
  <si>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</si>
  <si>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</si>
  <si>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</si>
  <si>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</si>
  <si>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</si>
  <si>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</si>
  <si>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</si>
  <si>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</si>
  <si>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</si>
  <si>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</si>
  <si>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</si>
  <si>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</si>
  <si>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</si>
  <si>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</si>
  <si>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</si>
  <si>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</si>
  <si>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</si>
  <si>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</si>
  <si>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</si>
  <si>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</si>
  <si>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</si>
  <si>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</si>
  <si>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</si>
  <si>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</si>
  <si>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</si>
  <si>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</si>
  <si>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</si>
  <si>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</si>
  <si>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</si>
  <si>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</si>
  <si>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</si>
  <si>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</si>
  <si>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</si>
  <si>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</si>
  <si>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</si>
  <si>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</si>
  <si>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</si>
  <si>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</si>
  <si>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</si>
  <si>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</si>
  <si>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</si>
  <si>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</si>
  <si>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</si>
  <si>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</si>
  <si>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</si>
  <si>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</si>
  <si>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</si>
  <si>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</si>
  <si>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</si>
  <si>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</si>
  <si>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</si>
  <si>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</si>
  <si>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</si>
  <si>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</si>
  <si>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</si>
  <si>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</si>
  <si>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</si>
  <si>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</si>
  <si>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</si>
  <si>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</si>
  <si>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</si>
  <si>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</si>
  <si>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</si>
  <si>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</si>
  <si>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</si>
  <si>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</si>
  <si>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</si>
  <si>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</si>
  <si>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</si>
  <si>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</si>
  <si>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</si>
  <si>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</si>
  <si>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</si>
  <si>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</si>
  <si>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</si>
  <si>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</si>
  <si>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</si>
  <si>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</si>
  <si>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</si>
  <si>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</si>
  <si>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</si>
  <si>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</si>
  <si>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</si>
  <si>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</si>
  <si>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</si>
  <si>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</si>
  <si>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</si>
  <si>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</si>
  <si>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</si>
  <si>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</si>
  <si>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</si>
  <si>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</si>
  <si>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</si>
  <si>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</si>
  <si>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</si>
  <si>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</si>
  <si>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</si>
  <si>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</si>
  <si>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</si>
  <si>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</si>
  <si>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</si>
  <si>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</si>
  <si>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</si>
  <si>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</si>
  <si>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</si>
  <si>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</si>
  <si>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</si>
  <si>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</si>
  <si>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</si>
  <si>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</si>
  <si>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</si>
  <si>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</si>
  <si>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</si>
  <si>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</si>
  <si>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</si>
  <si>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</si>
  <si>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</si>
  <si>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</si>
  <si>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</si>
  <si>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</si>
  <si>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</si>
  <si>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</si>
  <si>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</si>
  <si>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</si>
  <si>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</si>
  <si>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</si>
  <si>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</si>
  <si>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</si>
  <si>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</si>
  <si>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</si>
  <si>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</si>
  <si>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</si>
  <si>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</si>
  <si>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</si>
  <si>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</si>
  <si>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</si>
  <si>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</si>
  <si>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</si>
  <si>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</si>
  <si>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</si>
  <si>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</si>
  <si>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</si>
  <si>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</si>
  <si>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</si>
  <si>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</si>
  <si>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</si>
  <si>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</si>
  <si>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</si>
  <si>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</si>
  <si>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</si>
  <si>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</si>
  <si>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</si>
  <si>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</si>
  <si>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</si>
  <si>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</si>
  <si>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</si>
  <si>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</si>
  <si>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</si>
  <si>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</si>
  <si>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</si>
  <si>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</si>
  <si>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</si>
  <si>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</si>
  <si>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</si>
  <si>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</si>
  <si>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</si>
  <si>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</si>
  <si>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</si>
  <si>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</si>
  <si>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</si>
  <si>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</si>
  <si>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</si>
  <si>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</si>
  <si>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</si>
  <si>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</si>
  <si>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</si>
  <si>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</si>
  <si>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</si>
  <si>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</si>
  <si>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</si>
  <si>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</si>
  <si>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</si>
  <si>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</si>
  <si>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</si>
  <si>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</si>
  <si>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</si>
  <si>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</si>
  <si>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</si>
  <si>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</si>
  <si>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</si>
  <si>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</si>
  <si>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</si>
  <si>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</si>
  <si>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</si>
  <si>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</si>
  <si>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</si>
  <si>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</si>
  <si>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</si>
  <si>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</si>
  <si>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</si>
  <si>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</si>
  <si>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</si>
  <si>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</si>
  <si>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</si>
  <si>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</si>
  <si>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</si>
  <si>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</si>
  <si>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</si>
  <si>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</si>
  <si>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</si>
  <si>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</si>
  <si>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</si>
  <si>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</si>
  <si>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</si>
  <si>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</si>
  <si>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</si>
  <si>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</si>
  <si>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</si>
  <si>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</si>
  <si>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</si>
  <si>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</si>
  <si>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</si>
  <si>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</si>
  <si>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</si>
  <si>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</si>
  <si>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</si>
  <si>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</si>
  <si>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</si>
  <si>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</si>
  <si>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</si>
  <si>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</si>
  <si>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</si>
  <si>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</si>
  <si>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</si>
  <si>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</si>
  <si>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</si>
  <si>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</si>
  <si>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</si>
  <si>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</si>
  <si>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</si>
  <si>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</si>
  <si>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</si>
  <si>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</si>
  <si>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</si>
  <si>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</si>
  <si>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</si>
  <si>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</si>
  <si>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</si>
  <si>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</si>
  <si>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</si>
  <si>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</si>
  <si>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</si>
  <si>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</si>
  <si>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</si>
  <si>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</si>
  <si>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</si>
  <si>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</si>
  <si>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</si>
  <si>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</si>
  <si>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</si>
  <si>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</si>
  <si>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</si>
  <si>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</si>
  <si>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</si>
  <si>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</si>
  <si>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</si>
  <si>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</si>
  <si>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</si>
  <si>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</si>
  <si>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</si>
  <si>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</si>
  <si>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</si>
  <si>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</si>
  <si>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</si>
  <si>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</si>
  <si>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</si>
  <si>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</si>
  <si>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</si>
  <si>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</si>
  <si>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</si>
  <si>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</si>
  <si>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</si>
  <si>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</si>
  <si>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</si>
  <si>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</si>
  <si>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</si>
  <si>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</si>
  <si>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</si>
  <si>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</si>
  <si>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</si>
  <si>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</si>
  <si>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</si>
  <si>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</si>
  <si>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</si>
  <si>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</si>
  <si>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</si>
  <si>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</si>
  <si>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</si>
  <si>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</si>
  <si>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</si>
  <si>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</si>
  <si>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</si>
  <si>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</si>
  <si>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</si>
  <si>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</si>
  <si>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</si>
  <si>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</si>
  <si>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</si>
  <si>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</si>
  <si>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</si>
  <si>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</si>
  <si>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</si>
  <si>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</si>
  <si>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</si>
  <si>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</si>
  <si>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</si>
  <si>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</si>
  <si>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</si>
  <si>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</si>
  <si>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</si>
  <si>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</si>
  <si>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</si>
  <si>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</si>
  <si>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</si>
  <si>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</si>
  <si>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</si>
  <si>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</si>
  <si>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</si>
  <si>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</si>
  <si>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</si>
  <si>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</si>
  <si>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</si>
  <si>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</si>
  <si>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</si>
  <si>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</si>
  <si>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</si>
  <si>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</si>
  <si>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</si>
  <si>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</si>
  <si>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</si>
  <si>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</si>
  <si>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</si>
  <si>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</si>
  <si>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</si>
  <si>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</si>
  <si>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</si>
  <si>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</si>
  <si>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</si>
  <si>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</si>
  <si>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</si>
  <si>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</si>
  <si>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</si>
  <si>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</si>
  <si>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</si>
  <si>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</si>
  <si>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</si>
  <si>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</si>
  <si>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</si>
  <si>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</si>
  <si>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</si>
  <si>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</si>
  <si>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</si>
  <si>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</si>
  <si>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</si>
  <si>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</si>
  <si>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</si>
  <si>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</si>
  <si>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</si>
  <si>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</si>
  <si>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</si>
  <si>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</si>
  <si>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</si>
  <si>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</si>
  <si>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</si>
  <si>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</si>
  <si>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</si>
  <si>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</si>
  <si>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</si>
  <si>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</si>
  <si>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</si>
  <si>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</si>
  <si>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</si>
  <si>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</si>
  <si>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</si>
  <si>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</si>
  <si>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</si>
  <si>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</si>
  <si>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</si>
  <si>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</si>
  <si>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</si>
  <si>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</si>
  <si>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</si>
  <si>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</si>
  <si>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</si>
  <si>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</si>
  <si>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</si>
  <si>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</si>
  <si>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</si>
  <si>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</si>
  <si>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</si>
  <si>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</si>
  <si>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</si>
  <si>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</si>
  <si>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</si>
  <si>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</si>
  <si>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</si>
  <si>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</si>
  <si>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</si>
  <si>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</si>
  <si>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</si>
  <si>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</si>
  <si>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</si>
  <si>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</si>
  <si>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</si>
  <si>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</si>
  <si>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</si>
  <si>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</si>
  <si>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</si>
  <si>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</si>
  <si>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</si>
  <si>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</si>
  <si>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</si>
  <si>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</si>
  <si>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</si>
  <si>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</si>
  <si>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</si>
  <si>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</si>
  <si>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</si>
  <si>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</si>
  <si>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</si>
  <si>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</si>
  <si>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</si>
  <si>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</si>
  <si>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</si>
  <si>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</si>
  <si>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</si>
  <si>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</si>
  <si>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</si>
  <si>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</si>
  <si>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</si>
  <si>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</si>
  <si>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</si>
  <si>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</si>
  <si>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</si>
  <si>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</si>
  <si>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</si>
  <si>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</si>
  <si>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</si>
  <si>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</si>
  <si>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</si>
  <si>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</si>
  <si>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</si>
  <si>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</si>
  <si>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</si>
  <si>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</si>
  <si>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</si>
  <si>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</si>
  <si>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</si>
  <si>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</si>
  <si>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</si>
  <si>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</si>
  <si>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</si>
  <si>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</si>
  <si>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</si>
  <si>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</si>
  <si>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</si>
  <si>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</si>
  <si>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</si>
  <si>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</si>
  <si>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</si>
  <si>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</si>
  <si>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</si>
  <si>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</si>
  <si>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</si>
  <si>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</si>
  <si>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</si>
  <si>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</si>
  <si>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</si>
  <si>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</si>
  <si>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</si>
  <si>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</si>
  <si>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</si>
  <si>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</si>
  <si>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</si>
  <si>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</si>
  <si>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</si>
  <si>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</si>
  <si>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</si>
  <si>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</si>
  <si>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</si>
  <si>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</si>
  <si>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</si>
  <si>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</si>
  <si>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</si>
  <si>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</si>
  <si>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</si>
  <si>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</si>
  <si>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</si>
  <si>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</si>
  <si>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</si>
  <si>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</si>
  <si>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</si>
  <si>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</si>
  <si>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</si>
  <si>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</si>
  <si>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</si>
  <si>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</si>
  <si>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</si>
  <si>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</si>
  <si>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</si>
  <si>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</si>
  <si>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</si>
  <si>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</si>
  <si>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</si>
  <si>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</si>
  <si>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</si>
  <si>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</si>
  <si>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</si>
  <si>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</si>
  <si>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</si>
  <si>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</si>
  <si>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</si>
  <si>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</si>
  <si>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</si>
  <si>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</si>
  <si>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</si>
  <si>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</si>
  <si>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</si>
  <si>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</si>
  <si>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</si>
  <si>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</si>
  <si>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</si>
  <si>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</si>
  <si>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</si>
  <si>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</si>
  <si>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</si>
  <si>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</si>
  <si>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</si>
  <si>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</si>
  <si>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</si>
  <si>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</si>
  <si>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</si>
  <si>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</si>
  <si>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</si>
  <si>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</si>
  <si>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</si>
  <si>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</si>
  <si>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</si>
  <si>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</si>
  <si>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</si>
  <si>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</si>
  <si>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</si>
  <si>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</si>
  <si>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</si>
  <si>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</si>
  <si>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</si>
  <si>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</si>
  <si>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</si>
  <si>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</si>
  <si>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</si>
  <si>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</si>
  <si>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</si>
  <si>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</si>
  <si>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</si>
  <si>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</si>
  <si>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</si>
  <si>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</si>
  <si>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</si>
  <si>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</si>
  <si>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</si>
  <si>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</si>
  <si>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</si>
  <si>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</si>
  <si>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</si>
  <si>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</si>
  <si>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</si>
  <si>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</si>
  <si>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</si>
  <si>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</si>
  <si>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</si>
  <si>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</si>
  <si>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</si>
  <si>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</si>
  <si>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</si>
  <si>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</si>
  <si>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</si>
  <si>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</si>
  <si>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</si>
  <si>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</si>
  <si>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</si>
  <si>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</si>
  <si>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</si>
  <si>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</si>
  <si>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</si>
  <si>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</si>
  <si>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</si>
  <si>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</si>
  <si>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</si>
  <si>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</si>
  <si>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</si>
  <si>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</si>
  <si>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</si>
  <si>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</si>
  <si>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</si>
  <si>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</si>
  <si>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</si>
  <si>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</si>
  <si>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</si>
  <si>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</si>
  <si>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</si>
  <si>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</si>
  <si>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</si>
  <si>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</si>
  <si>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</si>
  <si>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</si>
  <si>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</si>
  <si>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</si>
  <si>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</si>
  <si>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</si>
  <si>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</si>
  <si>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</si>
  <si>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</si>
  <si>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</si>
  <si>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</si>
  <si>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</si>
  <si>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</si>
  <si>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</si>
  <si>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</si>
  <si>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</si>
  <si>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</si>
  <si>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</si>
  <si>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</si>
  <si>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</si>
  <si>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</si>
  <si>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</si>
  <si>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</si>
  <si>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</si>
  <si>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</si>
  <si>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</si>
  <si>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</si>
  <si>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</si>
  <si>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</si>
  <si>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</si>
  <si>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</si>
  <si>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</si>
  <si>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</si>
  <si>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</si>
  <si>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</si>
  <si>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</si>
  <si>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</si>
  <si>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</si>
  <si>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</si>
  <si>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</si>
  <si>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</si>
  <si>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</si>
  <si>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</si>
  <si>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</si>
  <si>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</si>
  <si>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</si>
  <si>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</si>
  <si>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</si>
  <si>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</si>
  <si>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</si>
  <si>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</si>
  <si>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</si>
  <si>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</si>
  <si>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</si>
  <si>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</si>
  <si>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</si>
  <si>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</si>
  <si>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</si>
  <si>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</si>
  <si>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</si>
  <si>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</si>
  <si>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</si>
  <si>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</si>
  <si>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</si>
  <si>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</si>
  <si>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</si>
  <si>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</si>
  <si>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</si>
  <si>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</si>
  <si>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</si>
  <si>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</si>
  <si>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</si>
  <si>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</si>
  <si>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</si>
  <si>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</si>
  <si>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</si>
  <si>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</si>
  <si>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</si>
  <si>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</si>
  <si>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</si>
  <si>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</si>
  <si>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</si>
  <si>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</si>
  <si>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</si>
  <si>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</si>
  <si>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</si>
  <si>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</si>
  <si>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</si>
  <si>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</si>
  <si>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</si>
  <si>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</si>
  <si>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</si>
  <si>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</si>
  <si>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</si>
  <si>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</si>
  <si>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</si>
  <si>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</si>
  <si>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</si>
  <si>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</si>
  <si>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</si>
  <si>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</si>
  <si>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</si>
  <si>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</si>
  <si>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</si>
  <si>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</si>
  <si>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</si>
  <si>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</si>
  <si>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</si>
  <si>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</si>
  <si>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</si>
  <si>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</si>
  <si>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</si>
  <si>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</si>
  <si>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</si>
  <si>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</si>
  <si>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</si>
  <si>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</si>
  <si>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</si>
  <si>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</si>
  <si>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</si>
  <si>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</si>
  <si>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</si>
  <si>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</si>
  <si>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</si>
  <si>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</si>
  <si>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</si>
  <si>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</si>
  <si>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</si>
  <si>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</si>
  <si>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</si>
  <si>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</si>
  <si>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</si>
  <si>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</si>
  <si>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</si>
  <si>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</si>
  <si>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</si>
  <si>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</si>
  <si>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</si>
  <si>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</si>
  <si>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</si>
  <si>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</si>
  <si>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</si>
  <si>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</si>
  <si>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</si>
  <si>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</si>
  <si>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</si>
  <si>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</si>
  <si>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</si>
  <si>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</si>
  <si>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</si>
  <si>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</si>
  <si>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</si>
  <si>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</si>
  <si>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</si>
  <si>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</si>
  <si>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</si>
  <si>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</si>
  <si>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</si>
  <si>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</si>
  <si>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</si>
  <si>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</si>
  <si>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</si>
  <si>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</si>
  <si>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</si>
  <si>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</si>
  <si>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</si>
  <si>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</si>
  <si>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</si>
  <si>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</si>
  <si>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</si>
  <si>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</si>
  <si>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</si>
  <si>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</si>
  <si>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</si>
  <si>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</si>
  <si>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</si>
  <si>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</si>
  <si>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</si>
  <si>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</si>
  <si>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</si>
  <si>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</si>
  <si>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</si>
  <si>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</si>
  <si>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</si>
  <si>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</si>
  <si>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</si>
  <si>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</si>
  <si>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</si>
  <si>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</si>
  <si>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</si>
  <si>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</si>
  <si>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</si>
  <si>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</si>
  <si>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</si>
  <si>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</si>
  <si>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</si>
  <si>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</si>
  <si>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</si>
  <si>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</si>
  <si>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</si>
  <si>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</si>
  <si>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</si>
  <si>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</si>
  <si>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</si>
  <si>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</si>
  <si>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</si>
  <si>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</si>
  <si>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</si>
  <si>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</si>
  <si>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</si>
  <si>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</si>
  <si>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</si>
  <si>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</si>
  <si>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</si>
  <si>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</si>
  <si>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</si>
  <si>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</si>
  <si>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</si>
  <si>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</si>
  <si>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</si>
  <si>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</si>
  <si>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</si>
  <si>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</si>
  <si>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</si>
  <si>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</si>
  <si>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</si>
  <si>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</si>
  <si>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</si>
  <si>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</si>
  <si>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</si>
  <si>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</si>
  <si>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</si>
  <si>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</si>
  <si>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</si>
  <si>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</si>
  <si>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</si>
  <si>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</si>
  <si>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</si>
  <si>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</si>
  <si>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</si>
  <si>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</si>
  <si>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</si>
  <si>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</si>
  <si>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</si>
  <si>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</si>
  <si>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</si>
  <si>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</si>
  <si>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</si>
  <si>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</si>
  <si>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</si>
  <si>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</si>
  <si>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</si>
  <si>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</si>
  <si>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</si>
  <si>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</si>
  <si>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</si>
  <si>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</si>
  <si>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</si>
  <si>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</si>
  <si>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</si>
  <si>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</si>
  <si>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</si>
  <si>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</si>
  <si>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</si>
  <si>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</si>
  <si>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</si>
  <si>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</si>
  <si>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</si>
  <si>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</si>
  <si>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</si>
  <si>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</si>
  <si>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</si>
  <si>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</si>
  <si>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</si>
  <si>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</si>
  <si>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</si>
  <si>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</si>
  <si>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</si>
  <si>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</si>
  <si>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</si>
  <si>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</si>
  <si>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</si>
  <si>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</si>
  <si>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</si>
  <si>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</si>
  <si>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</si>
  <si>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</si>
  <si>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</si>
  <si>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</si>
  <si>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</si>
  <si>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</si>
  <si>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</si>
  <si>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</si>
  <si>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</si>
  <si>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</si>
  <si>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</si>
  <si>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</si>
  <si>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</si>
  <si>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</si>
  <si>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</si>
  <si>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</si>
  <si>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</si>
  <si>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</si>
  <si>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</si>
  <si>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</si>
  <si>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</si>
  <si>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</si>
  <si>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</si>
  <si>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</si>
  <si>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</si>
  <si>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</si>
  <si>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</si>
  <si>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</si>
  <si>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</si>
  <si>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</si>
  <si>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</si>
  <si>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</si>
  <si>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</si>
  <si>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</si>
  <si>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</si>
  <si>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</si>
  <si>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</si>
  <si>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</si>
  <si>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</si>
  <si>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</si>
  <si>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</si>
  <si>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</si>
  <si>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</si>
  <si>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</si>
  <si>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</si>
  <si>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</si>
  <si>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</si>
  <si>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</si>
  <si>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</si>
  <si>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</si>
  <si>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</si>
  <si>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</si>
  <si>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</si>
  <si>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</si>
  <si>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</si>
  <si>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</si>
  <si>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</si>
  <si>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</si>
  <si>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</si>
  <si>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</si>
  <si>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</si>
  <si>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</si>
  <si>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</si>
  <si>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</si>
  <si>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</si>
  <si>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</si>
  <si>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</si>
  <si>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</si>
  <si>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</si>
  <si>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</si>
  <si>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</si>
  <si>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</si>
  <si>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</si>
  <si>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</si>
  <si>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</si>
  <si>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</si>
  <si>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</si>
  <si>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</si>
  <si>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</si>
  <si>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</si>
  <si>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</si>
  <si>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</si>
  <si>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</si>
  <si>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</si>
  <si>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</si>
  <si>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</si>
  <si>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</si>
  <si>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</si>
  <si>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</si>
  <si>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</si>
  <si>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</si>
  <si>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</si>
  <si>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</si>
  <si>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</si>
  <si>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</si>
  <si>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</si>
  <si>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</si>
  <si>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</si>
  <si>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</si>
  <si>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</si>
  <si>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</si>
  <si>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</si>
  <si>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</si>
  <si>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</si>
  <si>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</si>
  <si>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</si>
  <si>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</si>
  <si>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</si>
  <si>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</si>
  <si>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</si>
  <si>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</si>
  <si>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</si>
  <si>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</si>
  <si>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</si>
  <si>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</si>
  <si>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</si>
  <si>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</si>
  <si>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</si>
  <si>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</si>
  <si>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</si>
  <si>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</si>
  <si>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</si>
  <si>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</si>
  <si>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</si>
  <si>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</si>
  <si>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</si>
  <si>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</si>
  <si>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</si>
  <si>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</si>
  <si>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</si>
  <si>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</si>
  <si>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</si>
  <si>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</si>
  <si>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</si>
  <si>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</si>
  <si>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</si>
  <si>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</si>
  <si>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</si>
  <si>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</si>
  <si>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</si>
  <si>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</si>
  <si>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</si>
  <si>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</si>
  <si>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</si>
  <si>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</si>
  <si>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</si>
  <si>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</si>
  <si>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</si>
  <si>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</si>
  <si>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</si>
  <si>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</si>
  <si>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</si>
  <si>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</si>
  <si>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</si>
  <si>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</si>
  <si>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</si>
  <si>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</si>
  <si>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</si>
  <si>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</si>
  <si>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</si>
  <si>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</si>
  <si>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</si>
  <si>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</si>
  <si>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</si>
  <si>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</si>
  <si>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</si>
  <si>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</si>
  <si>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</si>
  <si>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</si>
  <si>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</si>
  <si>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</si>
  <si>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</si>
  <si>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</si>
  <si>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</si>
  <si>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</si>
  <si>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</si>
  <si>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</si>
  <si>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</si>
  <si>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</si>
  <si>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</si>
  <si>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</si>
  <si>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</si>
  <si>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</si>
  <si>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</si>
  <si>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</si>
  <si>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</si>
  <si>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</si>
  <si>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</si>
  <si>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</si>
  <si>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</si>
  <si>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</si>
  <si>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</si>
  <si>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</si>
  <si>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</si>
  <si>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</si>
  <si>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</si>
  <si>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</si>
  <si>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</si>
  <si>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</si>
  <si>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</si>
  <si>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</si>
  <si>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</si>
  <si>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</si>
  <si>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</si>
  <si>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</si>
  <si>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</si>
  <si>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</si>
  <si>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</si>
  <si>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</si>
  <si>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</si>
  <si>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</si>
  <si>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</si>
  <si>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</si>
  <si>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</si>
  <si>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</si>
  <si>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</si>
  <si>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</si>
  <si>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</si>
  <si>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</si>
  <si>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</si>
  <si>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</si>
  <si>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</si>
  <si>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</si>
  <si>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</si>
  <si>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</si>
  <si>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</si>
  <si>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</si>
  <si>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</si>
  <si>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</si>
  <si>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</si>
  <si>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</si>
  <si>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</si>
  <si>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</si>
  <si>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</si>
  <si>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</si>
  <si>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</si>
  <si>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</si>
  <si>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</si>
  <si>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</si>
  <si>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</si>
  <si>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</si>
  <si>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</si>
  <si>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</si>
  <si>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</si>
  <si>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</si>
  <si>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</si>
  <si>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</si>
  <si>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</si>
  <si>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</si>
  <si>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</si>
  <si>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</si>
  <si>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</si>
  <si>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</si>
  <si>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</si>
  <si>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</si>
  <si>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</si>
  <si>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</si>
  <si>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</si>
  <si>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</si>
  <si>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</si>
  <si>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</si>
  <si>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</si>
  <si>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</si>
  <si>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</si>
  <si>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</si>
  <si>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</si>
  <si>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</si>
  <si>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</si>
  <si>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</si>
  <si>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</si>
  <si>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</si>
  <si>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</si>
  <si>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</si>
  <si>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</si>
  <si>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</si>
  <si>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</si>
  <si>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</si>
  <si>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</si>
  <si>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</si>
  <si>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</si>
  <si>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</si>
  <si>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</si>
  <si>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</si>
  <si>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</si>
  <si>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</si>
  <si>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</si>
  <si>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</si>
  <si>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</si>
  <si>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</si>
  <si>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</si>
  <si>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</si>
  <si>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</si>
  <si>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</si>
  <si>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</si>
  <si>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</si>
  <si>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</si>
  <si>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</si>
  <si>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</si>
  <si>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</si>
  <si>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</si>
  <si>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</si>
  <si>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</si>
  <si>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</si>
  <si>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</si>
  <si>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</si>
  <si>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</si>
  <si>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</si>
  <si>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</si>
  <si>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</si>
  <si>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</si>
  <si>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</si>
  <si>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</si>
  <si>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</si>
  <si>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</si>
  <si>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</si>
  <si>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</si>
  <si>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</si>
  <si>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</si>
  <si>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</si>
  <si>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</si>
  <si>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</si>
  <si>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</si>
  <si>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</si>
  <si>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</si>
  <si>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</si>
  <si>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</si>
  <si>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</si>
  <si>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</si>
  <si>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</si>
  <si>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</si>
  <si>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</si>
  <si>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</si>
  <si>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</si>
  <si>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</si>
  <si>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</si>
  <si>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</si>
  <si>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</si>
  <si>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</si>
  <si>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</si>
  <si>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</si>
  <si>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</si>
  <si>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</si>
  <si>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</si>
  <si>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</si>
  <si>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</si>
  <si>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</si>
  <si>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</si>
  <si>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</si>
  <si>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</si>
  <si>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</si>
  <si>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</si>
  <si>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</si>
  <si>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</si>
  <si>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</si>
  <si>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</si>
  <si>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</si>
  <si>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</si>
  <si>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</si>
  <si>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</si>
  <si>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</si>
  <si>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</si>
  <si>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</si>
  <si>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</si>
  <si>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</si>
  <si>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</si>
  <si>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</si>
  <si>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</si>
  <si>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</si>
  <si>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</si>
  <si>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</si>
  <si>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</si>
  <si>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</si>
  <si>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</si>
  <si>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</si>
  <si>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</si>
  <si>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</si>
  <si>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</si>
  <si>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</si>
  <si>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</si>
  <si>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</si>
  <si>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</si>
  <si>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</si>
  <si>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</si>
  <si>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</si>
  <si>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</si>
  <si>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</si>
  <si>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</si>
  <si>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</si>
  <si>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</si>
  <si>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</si>
  <si>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</si>
  <si>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</si>
  <si>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</si>
  <si>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</si>
  <si>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</si>
  <si>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</si>
  <si>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</si>
  <si>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</si>
  <si>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</si>
  <si>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</si>
  <si>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</si>
  <si>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</si>
  <si>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</si>
  <si>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</si>
  <si>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</si>
  <si>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</si>
  <si>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</si>
  <si>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</si>
  <si>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</si>
  <si>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</si>
  <si>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</si>
  <si>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</si>
  <si>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</si>
  <si>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</si>
  <si>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</si>
  <si>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</si>
  <si>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</si>
  <si>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</si>
  <si>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</si>
  <si>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</si>
  <si>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</si>
  <si>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</si>
  <si>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</si>
  <si>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</si>
  <si>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</si>
  <si>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</si>
  <si>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</si>
  <si>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</si>
  <si>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</si>
  <si>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</si>
  <si>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</si>
  <si>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</si>
  <si>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</si>
  <si>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</si>
  <si>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</si>
  <si>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</si>
  <si>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</si>
  <si>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</si>
  <si>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</si>
  <si>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</si>
  <si>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</si>
  <si>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</si>
  <si>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</si>
  <si>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</si>
  <si>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</si>
  <si>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</si>
  <si>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</si>
  <si>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</si>
  <si>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</si>
  <si>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</si>
  <si>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</si>
  <si>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</si>
  <si>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</si>
  <si>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</si>
  <si>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</si>
  <si>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</si>
  <si>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</si>
  <si>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</si>
  <si>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</si>
  <si>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</si>
  <si>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</si>
  <si>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</si>
  <si>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</si>
  <si>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</si>
  <si>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</si>
  <si>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</si>
  <si>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</si>
  <si>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</si>
  <si>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</si>
  <si>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</si>
  <si>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</si>
  <si>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</si>
  <si>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</si>
  <si>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</si>
  <si>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</si>
  <si>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</si>
  <si>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</si>
  <si>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</si>
  <si>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</si>
  <si>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</si>
  <si>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</si>
  <si>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</si>
  <si>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</si>
  <si>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</si>
  <si>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</si>
  <si>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</si>
  <si>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</si>
  <si>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</si>
  <si>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</si>
  <si>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</si>
  <si>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</si>
  <si>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</si>
  <si>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</si>
  <si>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</si>
  <si>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</si>
  <si>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</si>
  <si>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</si>
  <si>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</si>
  <si>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</si>
  <si>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</si>
  <si>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</si>
  <si>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</si>
  <si>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</si>
  <si>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</si>
  <si>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</si>
  <si>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</si>
  <si>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</si>
  <si>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</si>
  <si>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</si>
  <si>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</si>
  <si>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</si>
  <si>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</si>
  <si>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</si>
  <si>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</si>
  <si>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</si>
  <si>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</si>
  <si>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</si>
  <si>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</si>
  <si>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</si>
  <si>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</si>
  <si>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</si>
  <si>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</si>
  <si>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</si>
  <si>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</si>
  <si>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</si>
  <si>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</si>
  <si>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</si>
  <si>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</si>
  <si>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</si>
  <si>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</si>
  <si>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</si>
  <si>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</si>
  <si>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</si>
  <si>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</si>
  <si>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</si>
  <si>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</si>
  <si>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</si>
  <si>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</si>
  <si>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</si>
  <si>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</si>
  <si>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</si>
  <si>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</si>
  <si>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</si>
  <si>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</si>
  <si>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</si>
  <si>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</si>
  <si>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</si>
  <si>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</si>
  <si>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</si>
  <si>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</si>
  <si>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</si>
  <si>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</si>
  <si>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</si>
  <si>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</si>
  <si>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</si>
  <si>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</si>
  <si>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</si>
  <si>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</si>
  <si>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</si>
  <si>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</si>
  <si>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</si>
  <si>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</si>
  <si>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</si>
  <si>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</si>
  <si>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</si>
  <si>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</si>
  <si>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</si>
  <si>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</si>
  <si>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</si>
  <si>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</si>
  <si>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</si>
  <si>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</si>
  <si>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</si>
  <si>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</si>
  <si>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</si>
  <si>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</si>
  <si>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</si>
  <si>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</si>
  <si>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</si>
  <si>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</si>
  <si>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</si>
  <si>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</si>
  <si>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</si>
  <si>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</si>
  <si>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</si>
  <si>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</si>
  <si>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</si>
  <si>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</si>
  <si>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</si>
  <si>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</si>
  <si>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</si>
  <si>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</si>
  <si>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</si>
  <si>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</si>
  <si>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</si>
  <si>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</si>
  <si>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</si>
  <si>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</si>
  <si>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</si>
  <si>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</si>
  <si>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</si>
  <si>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</si>
  <si>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</si>
  <si>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</si>
  <si>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</si>
  <si>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</si>
  <si>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</si>
  <si>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</si>
  <si>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</si>
  <si>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</si>
  <si>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</si>
  <si>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</si>
  <si>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</si>
  <si>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</si>
  <si>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</si>
  <si>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</si>
  <si>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</si>
  <si>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</si>
  <si>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</si>
  <si>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</si>
  <si>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</si>
  <si>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</si>
  <si>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</si>
  <si>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</si>
  <si>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</si>
  <si>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</si>
  <si>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</si>
  <si>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</si>
  <si>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</si>
  <si>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</si>
  <si>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</si>
  <si>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</si>
  <si>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</si>
  <si>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</si>
  <si>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</si>
  <si>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</si>
  <si>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</si>
  <si>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</si>
  <si>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</si>
  <si>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</si>
  <si>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</si>
  <si>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</si>
  <si>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</si>
  <si>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</si>
  <si>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</si>
  <si>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</si>
  <si>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</si>
  <si>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</si>
  <si>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</si>
  <si>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</si>
  <si>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</si>
  <si>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</si>
  <si>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</si>
  <si>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</si>
  <si>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</si>
  <si>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</si>
  <si>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</si>
  <si>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</si>
  <si>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</si>
  <si>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</si>
  <si>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</si>
  <si>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</si>
  <si>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</si>
  <si>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</si>
  <si>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</si>
  <si>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</si>
  <si>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</si>
  <si>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</si>
  <si>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</si>
  <si>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</si>
  <si>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</si>
  <si>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</si>
  <si>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</si>
  <si>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</si>
  <si>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</si>
  <si>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</si>
  <si>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</si>
  <si>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</si>
  <si>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</si>
  <si>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</si>
  <si>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</si>
  <si>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</si>
  <si>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</si>
  <si>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</si>
  <si>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</si>
  <si>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</si>
  <si>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</si>
  <si>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</si>
  <si>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</si>
  <si>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</si>
  <si>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</si>
  <si>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</si>
  <si>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</si>
  <si>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</si>
  <si>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</si>
  <si>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</si>
  <si>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</si>
  <si>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</si>
  <si>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</si>
  <si>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</si>
  <si>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</si>
  <si>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</si>
  <si>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</si>
  <si>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</si>
  <si>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</si>
  <si>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</si>
  <si>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</si>
  <si>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</si>
  <si>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</si>
  <si>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</si>
  <si>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</si>
  <si>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</si>
  <si>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</si>
  <si>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</si>
  <si>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</si>
  <si>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</si>
  <si>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</si>
  <si>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</si>
  <si>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</si>
  <si>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</si>
  <si>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</si>
  <si>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</si>
  <si>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</si>
  <si>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</si>
  <si>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</si>
  <si>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</si>
  <si>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</si>
  <si>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</si>
  <si>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</si>
  <si>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</si>
  <si>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</si>
  <si>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</si>
  <si>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</si>
  <si>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</si>
  <si>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</si>
  <si>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</si>
  <si>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</si>
  <si>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</si>
  <si>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</si>
  <si>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</si>
  <si>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</si>
  <si>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</si>
  <si>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</si>
  <si>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</si>
  <si>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</si>
  <si>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</si>
  <si>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</si>
  <si>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</si>
  <si>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</si>
  <si>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</si>
  <si>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</si>
  <si>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</si>
  <si>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</si>
  <si>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</si>
  <si>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</si>
  <si>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</si>
  <si>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</si>
  <si>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</si>
  <si>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</si>
  <si>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</si>
  <si>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</si>
  <si>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</si>
  <si>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</si>
  <si>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</si>
  <si>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</si>
  <si>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</si>
  <si>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</si>
  <si>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</si>
  <si>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</si>
  <si>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</si>
  <si>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</si>
  <si>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</si>
  <si>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</si>
  <si>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</si>
  <si>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</si>
  <si>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</si>
  <si>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</si>
  <si>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</si>
  <si>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</si>
  <si>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</si>
  <si>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</si>
  <si>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</si>
  <si>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</si>
  <si>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</si>
  <si>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</si>
  <si>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</si>
  <si>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</si>
  <si>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</si>
  <si>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</si>
  <si>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</si>
  <si>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</si>
  <si>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</si>
  <si>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</si>
  <si>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</si>
  <si>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</si>
  <si>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</si>
  <si>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</si>
  <si>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</si>
  <si>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</si>
  <si>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</si>
  <si>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</si>
  <si>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</si>
  <si>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</si>
  <si>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</si>
  <si>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</si>
  <si>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</si>
  <si>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</si>
  <si>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</si>
  <si>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</si>
  <si>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</si>
  <si>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</si>
  <si>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</si>
  <si>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</si>
  <si>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</si>
  <si>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</si>
  <si>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</si>
  <si>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</si>
  <si>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</si>
  <si>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</si>
  <si>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</si>
  <si>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</si>
  <si>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</si>
  <si>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</si>
  <si>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</si>
  <si>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</si>
  <si>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</si>
  <si>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</si>
  <si>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</si>
  <si>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</si>
  <si>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</si>
  <si>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</si>
  <si>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</si>
  <si>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</si>
  <si>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</si>
  <si>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</si>
  <si>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</si>
  <si>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</si>
  <si>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</si>
  <si>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</si>
  <si>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</si>
  <si>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</si>
  <si>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</si>
  <si>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</si>
  <si>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</si>
  <si>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</si>
  <si>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</si>
  <si>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</si>
  <si>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</si>
  <si>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</si>
  <si>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</si>
  <si>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</si>
  <si>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</si>
  <si>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</si>
  <si>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</si>
  <si>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</si>
  <si>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</si>
  <si>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</si>
  <si>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</si>
  <si>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</si>
  <si>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</si>
  <si>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</si>
  <si>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</si>
  <si>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</si>
  <si>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</si>
  <si>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</si>
  <si>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</si>
  <si>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</si>
  <si>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</si>
  <si>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</si>
  <si>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</si>
  <si>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</si>
  <si>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</si>
  <si>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</si>
  <si>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</si>
  <si>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</si>
  <si>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</si>
  <si>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</si>
  <si>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</si>
  <si>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</si>
  <si>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</si>
  <si>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</si>
  <si>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</si>
  <si>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</si>
  <si>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</si>
  <si>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</si>
  <si>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</si>
  <si>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</si>
  <si>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</si>
  <si>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</si>
  <si>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</si>
  <si>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</si>
  <si>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</si>
  <si>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</si>
  <si>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</si>
  <si>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</si>
  <si>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</si>
  <si>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</si>
  <si>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</si>
  <si>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</si>
  <si>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</si>
  <si>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</si>
  <si>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</si>
  <si>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</si>
  <si>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</si>
  <si>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</si>
  <si>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</si>
  <si>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</si>
  <si>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</si>
  <si>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</si>
  <si>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</si>
  <si>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</si>
  <si>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</si>
  <si>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</si>
  <si>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</si>
  <si>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</si>
  <si>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</si>
  <si>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</si>
  <si>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</si>
  <si>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</si>
  <si>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</si>
  <si>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</si>
  <si>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</si>
  <si>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</si>
  <si>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</si>
  <si>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</si>
  <si>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</si>
  <si>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</si>
  <si>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</si>
  <si>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</si>
  <si>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</si>
  <si>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</si>
  <si>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</si>
  <si>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</si>
  <si>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</si>
  <si>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</si>
  <si>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</si>
  <si>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</si>
  <si>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</si>
  <si>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</si>
  <si>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</si>
  <si>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</si>
  <si>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</si>
  <si>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</si>
  <si>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</si>
  <si>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</si>
  <si>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</si>
  <si>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</si>
  <si>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</si>
  <si>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</si>
  <si>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</si>
  <si>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</si>
  <si>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</si>
  <si>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</si>
  <si>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</si>
  <si>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</si>
  <si>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</si>
  <si>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</si>
  <si>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</si>
  <si>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</si>
  <si>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</si>
  <si>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</si>
  <si>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</si>
  <si>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</si>
  <si>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</si>
  <si>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</si>
  <si>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</si>
  <si>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</si>
  <si>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</si>
  <si>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</si>
  <si>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</si>
  <si>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</si>
  <si>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</si>
  <si>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</si>
  <si>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</si>
  <si>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</si>
  <si>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</si>
  <si>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</si>
  <si>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</si>
  <si>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</si>
  <si>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</si>
  <si>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</si>
  <si>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</si>
  <si>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</si>
  <si>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</si>
  <si>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</si>
  <si>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</si>
  <si>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</si>
  <si>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</si>
  <si>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</si>
  <si>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</si>
  <si>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</si>
  <si>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</si>
  <si>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</si>
  <si>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</si>
  <si>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</si>
  <si>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</si>
  <si>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</si>
  <si>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</si>
  <si>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</si>
  <si>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</si>
  <si>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</si>
  <si>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</si>
  <si>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</si>
  <si>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</si>
  <si>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</si>
  <si>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</si>
  <si>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</si>
  <si>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</si>
  <si>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</si>
  <si>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</si>
  <si>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</si>
  <si>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</si>
  <si>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</si>
  <si>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</si>
  <si>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</si>
  <si>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</si>
  <si>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</si>
  <si>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</si>
  <si>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</si>
  <si>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</si>
  <si>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</si>
  <si>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</si>
  <si>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</si>
  <si>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</si>
  <si>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</si>
  <si>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</si>
  <si>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</si>
  <si>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</si>
  <si>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</si>
  <si>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</si>
  <si>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</si>
  <si>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</si>
  <si>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</si>
  <si>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</si>
  <si>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</si>
  <si>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</si>
  <si>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</si>
  <si>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</si>
  <si>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</si>
  <si>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</si>
  <si>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</si>
  <si>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</si>
  <si>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</si>
  <si>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</si>
  <si>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</si>
  <si>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</si>
  <si>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</si>
  <si>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</si>
  <si>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</si>
  <si>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</si>
  <si>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</si>
  <si>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</si>
  <si>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</si>
  <si>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</si>
  <si>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</si>
  <si>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</si>
  <si>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</si>
  <si>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</si>
  <si>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</si>
  <si>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</si>
  <si>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</si>
  <si>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</si>
  <si>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</si>
  <si>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</si>
  <si>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</si>
  <si>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</si>
  <si>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</si>
  <si>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</si>
  <si>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</si>
  <si>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</si>
  <si>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</si>
  <si>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</si>
  <si>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</si>
  <si>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</si>
  <si>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</si>
  <si>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</si>
  <si>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</si>
  <si>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</si>
  <si>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</si>
  <si>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</si>
  <si>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</si>
  <si>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</si>
  <si>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</si>
  <si>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</si>
  <si>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</si>
  <si>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</si>
  <si>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</si>
  <si>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</si>
  <si>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</si>
  <si>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</si>
  <si>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</si>
  <si>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</si>
  <si>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</si>
  <si>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</si>
  <si>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</si>
  <si>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</si>
  <si>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</si>
  <si>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</si>
  <si>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</si>
  <si>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</si>
  <si>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</si>
  <si>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</si>
  <si>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</si>
  <si>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</si>
  <si>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</si>
  <si>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</si>
  <si>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</si>
  <si>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</si>
  <si>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</si>
  <si>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</si>
  <si>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</si>
  <si>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</si>
  <si>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</si>
  <si>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</si>
  <si>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</si>
  <si>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</si>
  <si>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</si>
  <si>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</si>
  <si>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</si>
  <si>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</si>
  <si>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</si>
  <si>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</si>
  <si>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</si>
  <si>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</si>
  <si>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</si>
  <si>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</si>
  <si>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</si>
  <si>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</si>
  <si>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</si>
  <si>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</si>
  <si>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</si>
  <si>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</si>
  <si>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</si>
  <si>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</si>
  <si>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</si>
  <si>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</si>
  <si>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</si>
  <si>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</si>
  <si>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</si>
  <si>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</si>
  <si>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</si>
  <si>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</si>
  <si>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</si>
  <si>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</si>
  <si>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</si>
  <si>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</si>
  <si>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</si>
  <si>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</si>
  <si>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</si>
  <si>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</si>
  <si>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</si>
  <si>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</si>
  <si>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</si>
  <si>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</si>
  <si>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</si>
  <si>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</si>
  <si>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</si>
  <si>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</si>
  <si>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</si>
  <si>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</si>
  <si>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</si>
  <si>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</si>
  <si>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</si>
  <si>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</si>
  <si>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</si>
  <si>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</si>
  <si>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</si>
  <si>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</si>
  <si>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</si>
  <si>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</si>
  <si>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</si>
  <si>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</si>
  <si>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</si>
  <si>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</si>
  <si>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</si>
  <si>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</si>
  <si>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</si>
  <si>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</si>
  <si>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</si>
  <si>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</si>
  <si>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</si>
  <si>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</si>
  <si>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</si>
  <si>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</si>
  <si>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</si>
  <si>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</si>
  <si>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</si>
  <si>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</si>
  <si>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</si>
  <si>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</si>
  <si>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</si>
  <si>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</si>
  <si>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</si>
  <si>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</si>
  <si>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</si>
  <si>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</si>
  <si>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</si>
  <si>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</si>
  <si>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</si>
  <si>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</si>
  <si>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</si>
  <si>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</si>
  <si>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</si>
  <si>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</si>
  <si>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</si>
  <si>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</si>
  <si>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</si>
  <si>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</si>
  <si>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</si>
  <si>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</si>
  <si>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</si>
  <si>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</si>
  <si>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</si>
  <si>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</si>
  <si>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</si>
  <si>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</si>
  <si>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</si>
  <si>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</si>
  <si>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</si>
  <si>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</si>
  <si>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</si>
  <si>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</si>
  <si>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</si>
  <si>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</si>
  <si>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</si>
  <si>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</si>
  <si>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</si>
  <si>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</si>
  <si>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</si>
  <si>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</si>
  <si>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</si>
  <si>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</si>
  <si>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</si>
  <si>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</si>
  <si>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</si>
  <si>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</si>
  <si>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</si>
  <si>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</si>
  <si>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</si>
  <si>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</si>
  <si>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</si>
  <si>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</si>
  <si>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</si>
  <si>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</si>
  <si>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</si>
  <si>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</si>
  <si>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</si>
  <si>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</si>
  <si>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</si>
  <si>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</si>
  <si>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</si>
  <si>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</si>
  <si>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</si>
  <si>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</si>
  <si>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</si>
  <si>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</si>
  <si>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</si>
  <si>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</si>
  <si>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</si>
  <si>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</si>
  <si>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</si>
  <si>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</si>
  <si>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</si>
  <si>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</si>
  <si>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</si>
  <si>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</si>
  <si>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</si>
  <si>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</si>
  <si>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</si>
  <si>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</si>
  <si>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</si>
  <si>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</si>
  <si>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</si>
  <si>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</si>
  <si>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</si>
  <si>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</si>
  <si>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</si>
  <si>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</si>
  <si>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</si>
  <si>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</si>
  <si>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</si>
  <si>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</si>
  <si>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</si>
  <si>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</si>
  <si>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</si>
  <si>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</si>
  <si>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</si>
  <si>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</si>
  <si>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</si>
  <si>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</si>
  <si>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</si>
  <si>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</si>
  <si>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</si>
  <si>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</si>
  <si>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</si>
  <si>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</si>
  <si>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</si>
  <si>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</si>
  <si>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</si>
  <si>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</si>
  <si>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</si>
  <si>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</si>
  <si>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</si>
  <si>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</si>
  <si>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</si>
  <si>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</si>
  <si>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</si>
  <si>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</si>
  <si>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</si>
  <si>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</si>
  <si>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</si>
  <si>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</si>
  <si>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</si>
  <si>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</si>
  <si>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</si>
  <si>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</si>
  <si>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</si>
  <si>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</si>
  <si>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</si>
  <si>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</si>
  <si>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</si>
  <si>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</si>
  <si>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</si>
  <si>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</si>
  <si>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</si>
  <si>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</si>
  <si>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</si>
  <si>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</si>
  <si>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</si>
  <si>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</si>
  <si>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</si>
  <si>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</si>
  <si>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</si>
  <si>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</si>
  <si>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</si>
  <si>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</si>
  <si>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</si>
  <si>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</si>
  <si>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</si>
  <si>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</si>
  <si>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</si>
  <si>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</si>
  <si>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</si>
  <si>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</si>
  <si>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</si>
  <si>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</si>
  <si>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</si>
  <si>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</si>
  <si>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</si>
  <si>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</si>
  <si>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</si>
  <si>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</si>
  <si>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</si>
  <si>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</si>
  <si>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</si>
  <si>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</si>
  <si>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</si>
  <si>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</si>
  <si>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</si>
  <si>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</si>
  <si>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</si>
  <si>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</si>
  <si>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</si>
  <si>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</si>
  <si>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</si>
  <si>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</si>
  <si>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</si>
  <si>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</si>
  <si>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</si>
  <si>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</si>
  <si>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</si>
  <si>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</si>
  <si>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</si>
  <si>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</si>
  <si>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</si>
  <si>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</si>
  <si>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</si>
  <si>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</si>
  <si>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</si>
  <si>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</si>
  <si>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</si>
  <si>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</si>
  <si>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</si>
  <si>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</si>
  <si>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</si>
  <si>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</si>
  <si>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</si>
  <si>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</si>
  <si>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</si>
  <si>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</si>
  <si>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</si>
  <si>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</si>
  <si>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</si>
  <si>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</si>
  <si>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</si>
  <si>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</si>
  <si>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</si>
  <si>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</si>
  <si>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</si>
  <si>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</si>
  <si>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</si>
  <si>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</si>
  <si>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</si>
  <si>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</si>
  <si>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</si>
  <si>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</si>
  <si>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</si>
  <si>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</si>
  <si>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</si>
  <si>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</si>
  <si>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</si>
  <si>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</si>
  <si>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</si>
  <si>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</si>
  <si>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</si>
  <si>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</si>
  <si>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</si>
  <si>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</si>
  <si>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</si>
  <si>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</si>
  <si>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</si>
  <si>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</si>
  <si>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</si>
  <si>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</si>
  <si>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</si>
  <si>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</si>
  <si>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</si>
  <si>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</si>
  <si>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</si>
  <si>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</si>
  <si>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</si>
  <si>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</si>
  <si>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</si>
  <si>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</si>
  <si>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</si>
  <si>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</si>
  <si>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</si>
  <si>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</si>
  <si>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</si>
  <si>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</si>
  <si>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</si>
  <si>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</si>
  <si>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</si>
  <si>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</si>
  <si>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</si>
  <si>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</si>
  <si>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</si>
  <si>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</si>
  <si>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</si>
  <si>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</si>
  <si>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</si>
  <si>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</si>
  <si>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</si>
  <si>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</si>
  <si>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</si>
  <si>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</si>
  <si>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</si>
  <si>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</si>
  <si>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</si>
  <si>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</si>
  <si>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</si>
  <si>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</si>
  <si>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</si>
  <si>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</si>
  <si>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</si>
  <si>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</si>
  <si>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</si>
  <si>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</si>
  <si>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</si>
  <si>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</si>
  <si>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</si>
  <si>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</si>
  <si>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</si>
  <si>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</si>
  <si>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</si>
  <si>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</si>
  <si>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</si>
  <si>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</si>
  <si>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</si>
  <si>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</si>
  <si>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</si>
  <si>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</si>
  <si>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</si>
  <si>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</si>
  <si>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</si>
  <si>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</si>
  <si>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</si>
  <si>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</si>
  <si>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</si>
  <si>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</si>
  <si>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</si>
  <si>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</si>
  <si>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</si>
  <si>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</si>
  <si>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</si>
  <si>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</si>
  <si>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</si>
  <si>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</si>
  <si>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</si>
  <si>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</si>
  <si>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</si>
  <si>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</si>
  <si>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</si>
  <si>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</si>
  <si>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</si>
  <si>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</si>
  <si>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</si>
  <si>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</si>
  <si>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</si>
  <si>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</si>
  <si>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</si>
  <si>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</si>
  <si>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</si>
  <si>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</si>
  <si>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</si>
  <si>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</si>
  <si>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</si>
  <si>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</si>
  <si>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</si>
  <si>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</si>
  <si>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</si>
  <si>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</si>
  <si>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</si>
  <si>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</si>
  <si>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</si>
  <si>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</si>
  <si>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</si>
  <si>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</si>
  <si>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</si>
  <si>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</si>
  <si>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</si>
  <si>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</si>
  <si>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</si>
  <si>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</si>
  <si>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</si>
  <si>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</si>
  <si>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</si>
  <si>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</si>
  <si>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</si>
  <si>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</si>
  <si>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</si>
  <si>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</si>
  <si>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</si>
  <si>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</si>
  <si>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</si>
  <si>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</si>
  <si>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</si>
  <si>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</si>
  <si>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</si>
  <si>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</si>
  <si>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</si>
  <si>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</si>
  <si>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</si>
  <si>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</si>
  <si>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</si>
  <si>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</si>
  <si>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</si>
  <si>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</si>
  <si>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</si>
  <si>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</si>
  <si>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</si>
  <si>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</si>
  <si>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</si>
  <si>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</si>
  <si>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</si>
  <si>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</si>
  <si>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</si>
  <si>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</si>
  <si>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</si>
  <si>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</si>
  <si>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</si>
  <si>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</si>
  <si>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</si>
  <si>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</si>
  <si>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</si>
  <si>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</si>
  <si>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</si>
  <si>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</si>
  <si>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</si>
  <si>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</si>
  <si>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</si>
  <si>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</si>
  <si>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</si>
  <si>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</si>
  <si>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</si>
  <si>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</si>
  <si>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</si>
  <si>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</si>
  <si>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</si>
  <si>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</si>
  <si>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</si>
  <si>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</si>
  <si>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</si>
  <si>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</si>
  <si>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</si>
  <si>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</si>
  <si>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</si>
  <si>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</si>
  <si>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</si>
  <si>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</si>
  <si>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</si>
  <si>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</si>
  <si>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</si>
  <si>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</si>
  <si>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</si>
  <si>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</si>
  <si>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</si>
  <si>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</si>
  <si>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</si>
  <si>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</si>
  <si>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</si>
  <si>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</si>
  <si>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</si>
  <si>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</si>
  <si>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</si>
  <si>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</si>
  <si>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</si>
  <si>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</si>
  <si>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</si>
  <si>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</si>
  <si>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</si>
  <si>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</si>
  <si>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</si>
  <si>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</si>
  <si>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</si>
  <si>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</si>
  <si>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</si>
  <si>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</si>
  <si>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</si>
  <si>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</si>
  <si>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</si>
  <si>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</si>
  <si>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</si>
  <si>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</si>
  <si>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</si>
  <si>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</si>
  <si>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</si>
  <si>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</si>
  <si>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</si>
  <si>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</si>
  <si>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</si>
  <si>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</si>
  <si>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</si>
  <si>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</si>
  <si>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</si>
  <si>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</si>
  <si>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</si>
  <si>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</si>
  <si>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</si>
  <si>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</si>
  <si>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</si>
  <si>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</si>
  <si>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</si>
  <si>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</si>
  <si>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</si>
  <si>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</si>
  <si>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</si>
  <si>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</si>
  <si>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</si>
  <si>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</si>
  <si>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</si>
  <si>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</si>
  <si>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</si>
  <si>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</si>
  <si>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</si>
  <si>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</si>
  <si>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</si>
  <si>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</si>
  <si>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</si>
  <si>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</si>
  <si>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</si>
  <si>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</si>
  <si>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</si>
  <si>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</si>
  <si>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</si>
  <si>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</si>
  <si>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</si>
  <si>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</si>
  <si>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</si>
  <si>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</si>
  <si>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</si>
  <si>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</si>
  <si>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</si>
  <si>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</si>
  <si>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</si>
  <si>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</si>
  <si>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</si>
  <si>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</si>
  <si>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</si>
  <si>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</si>
  <si>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</si>
  <si>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</si>
  <si>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</si>
  <si>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</si>
  <si>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</si>
  <si>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</si>
  <si>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</si>
  <si>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</si>
  <si>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</si>
  <si>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</si>
  <si>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</si>
  <si>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</si>
  <si>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</si>
  <si>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</si>
  <si>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</si>
  <si>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</si>
  <si>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</si>
  <si>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</si>
  <si>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</si>
  <si>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</si>
  <si>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</si>
  <si>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</si>
  <si>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</si>
  <si>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</si>
  <si>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</si>
  <si>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</si>
  <si>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</si>
  <si>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</si>
  <si>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</si>
  <si>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</si>
  <si>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</si>
  <si>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</si>
  <si>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</si>
  <si>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</si>
  <si>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</si>
  <si>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</si>
  <si>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</si>
  <si>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</si>
  <si>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</si>
  <si>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</si>
  <si>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</si>
  <si>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</si>
  <si>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</si>
  <si>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</si>
  <si>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</si>
  <si>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</si>
  <si>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</si>
  <si>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</si>
  <si>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</si>
  <si>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</si>
  <si>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</si>
  <si>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</si>
  <si>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</si>
  <si>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</si>
  <si>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</si>
  <si>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</si>
  <si>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</si>
  <si>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</si>
  <si>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</si>
  <si>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</si>
  <si>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</si>
  <si>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</si>
  <si>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</si>
  <si>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</si>
  <si>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</si>
  <si>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</si>
  <si>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</si>
  <si>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</si>
  <si>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</si>
  <si>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</si>
  <si>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</si>
  <si>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</si>
  <si>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</si>
  <si>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</si>
  <si>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</si>
  <si>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</si>
  <si>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</si>
  <si>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</si>
  <si>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</si>
  <si>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</si>
  <si>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</si>
  <si>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</si>
  <si>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</si>
  <si>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</si>
  <si>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</si>
  <si>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</si>
  <si>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</si>
  <si>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</si>
  <si>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</si>
  <si>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</si>
  <si>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</si>
  <si>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</si>
  <si>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</si>
  <si>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</si>
  <si>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</si>
  <si>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</si>
  <si>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</si>
  <si>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</si>
  <si>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</si>
  <si>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</si>
  <si>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</si>
  <si>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</si>
  <si>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</si>
  <si>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</si>
  <si>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</si>
  <si>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</si>
  <si>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</si>
  <si>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</si>
  <si>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</si>
  <si>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</si>
  <si>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</si>
  <si>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</si>
  <si>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</si>
  <si>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</si>
  <si>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</si>
  <si>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</si>
  <si>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</si>
  <si>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</si>
  <si>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</si>
  <si>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</si>
  <si>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</si>
  <si>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</si>
  <si>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</si>
  <si>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</si>
  <si>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</si>
  <si>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</si>
  <si>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</si>
  <si>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</si>
  <si>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</si>
  <si>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</si>
  <si>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</si>
  <si>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</si>
  <si>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</si>
  <si>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</si>
  <si>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</si>
  <si>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</si>
  <si>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</si>
  <si>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</si>
  <si>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</si>
  <si>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</si>
  <si>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</si>
  <si>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</si>
  <si>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</si>
  <si>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</si>
  <si>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</si>
  <si>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</si>
  <si>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</si>
  <si>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</si>
  <si>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</si>
  <si>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</si>
  <si>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</si>
  <si>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</si>
  <si>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</si>
  <si>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</si>
  <si>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</si>
  <si>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</si>
  <si>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</si>
  <si>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</si>
  <si>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</si>
  <si>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</si>
  <si>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</si>
  <si>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</si>
  <si>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</si>
  <si>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</si>
  <si>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</si>
  <si>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</si>
  <si>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</si>
  <si>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</si>
  <si>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</si>
  <si>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</si>
  <si>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</si>
  <si>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</si>
  <si>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</si>
  <si>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</si>
  <si>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</si>
  <si>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</si>
  <si>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</si>
  <si>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</si>
  <si>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</si>
  <si>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</si>
  <si>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</si>
  <si>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</si>
  <si>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</si>
  <si>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</si>
  <si>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</si>
  <si>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</si>
  <si>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</si>
  <si>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</si>
  <si>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</si>
  <si>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</si>
  <si>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</si>
  <si>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</si>
  <si>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</si>
  <si>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</si>
  <si>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</si>
  <si>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</si>
  <si>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</si>
  <si>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</si>
  <si>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</si>
  <si>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</si>
  <si>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</si>
  <si>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</si>
  <si>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</si>
  <si>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</si>
  <si>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</si>
  <si>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</si>
  <si>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</si>
  <si>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</si>
  <si>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</si>
  <si>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</si>
  <si>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</si>
  <si>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</si>
  <si>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</si>
  <si>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</si>
  <si>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</si>
  <si>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</si>
  <si>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</si>
  <si>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</si>
  <si>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</si>
  <si>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</si>
  <si>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</si>
  <si>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</si>
  <si>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</si>
  <si>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</si>
  <si>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</si>
  <si>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</si>
  <si>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</si>
  <si>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</si>
  <si>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</si>
  <si>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</si>
  <si>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</si>
  <si>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</si>
  <si>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</si>
  <si>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</si>
  <si>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</si>
  <si>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</si>
  <si>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</si>
  <si>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</si>
  <si>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</si>
  <si>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</si>
  <si>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</si>
  <si>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</si>
  <si>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</si>
  <si>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</si>
  <si>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</si>
  <si>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</si>
  <si>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</si>
  <si>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</si>
  <si>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</si>
  <si>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</si>
  <si>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</si>
  <si>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</si>
  <si>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</si>
  <si>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</si>
  <si>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</si>
  <si>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</si>
  <si>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</si>
  <si>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</si>
  <si>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</si>
  <si>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</si>
  <si>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</si>
  <si>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</si>
  <si>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</si>
  <si>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</si>
  <si>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</si>
  <si>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</si>
  <si>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</si>
  <si>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</si>
  <si>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</si>
  <si>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</si>
  <si>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</si>
  <si>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</si>
  <si>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</si>
  <si>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</si>
  <si>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</si>
  <si>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</si>
  <si>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</si>
  <si>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</si>
  <si>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</si>
  <si>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</si>
  <si>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</si>
  <si>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</si>
  <si>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</si>
  <si>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</si>
  <si>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</si>
  <si>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</si>
  <si>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</si>
  <si>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</si>
  <si>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</si>
  <si>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</si>
  <si>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</si>
  <si>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</si>
  <si>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</si>
  <si>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</si>
  <si>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</si>
  <si>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</si>
  <si>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</si>
  <si>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</si>
  <si>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</si>
  <si>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</si>
  <si>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</si>
  <si>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</si>
  <si>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</si>
  <si>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</si>
  <si>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</si>
  <si>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</si>
  <si>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</si>
  <si>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</si>
  <si>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</si>
  <si>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</si>
  <si>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</si>
  <si>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</si>
  <si>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</si>
  <si>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</si>
  <si>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</si>
  <si>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</si>
  <si>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</si>
  <si>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</si>
  <si>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</si>
  <si>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</si>
  <si>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</si>
  <si>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</si>
  <si>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</si>
  <si>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</si>
  <si>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</si>
  <si>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</si>
  <si>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</si>
  <si>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</si>
  <si>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</si>
  <si>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</si>
  <si>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</si>
  <si>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</si>
  <si>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</si>
  <si>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</si>
  <si>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</si>
  <si>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</si>
  <si>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</si>
  <si>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</si>
  <si>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</si>
  <si>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</si>
  <si>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</si>
  <si>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</si>
  <si>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</si>
  <si>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</si>
  <si>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</si>
  <si>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</si>
  <si>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</si>
  <si>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</si>
  <si>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</si>
  <si>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</si>
  <si>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</si>
  <si>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</si>
  <si>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</si>
  <si>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</si>
  <si>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</si>
  <si>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</si>
  <si>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</si>
  <si>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</si>
  <si>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</si>
  <si>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</si>
  <si>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</si>
  <si>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</si>
  <si>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</si>
  <si>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</si>
  <si>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</si>
  <si>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</si>
  <si>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</si>
  <si>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</si>
  <si>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</si>
  <si>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</si>
  <si>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</si>
  <si>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</si>
  <si>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</si>
  <si>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</si>
  <si>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</si>
  <si>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</si>
  <si>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</si>
  <si>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</si>
  <si>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</si>
  <si>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</si>
  <si>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</si>
  <si>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</si>
  <si>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</si>
  <si>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</si>
  <si>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</si>
  <si>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</si>
  <si>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</si>
  <si>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</si>
  <si>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</si>
  <si>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</si>
  <si>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</si>
  <si>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</si>
  <si>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</si>
  <si>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</si>
  <si>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</si>
  <si>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</si>
  <si>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</si>
  <si>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</si>
  <si>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</si>
  <si>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</si>
  <si>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</si>
  <si>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</si>
  <si>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</si>
  <si>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</si>
  <si>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</si>
  <si>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</si>
  <si>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</si>
  <si>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</si>
  <si>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</si>
  <si>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</si>
  <si>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</si>
  <si>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</si>
  <si>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</si>
  <si>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</si>
  <si>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</si>
  <si>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</si>
  <si>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</si>
  <si>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</si>
  <si>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</si>
  <si>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</si>
  <si>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</si>
  <si>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</si>
  <si>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</si>
  <si>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</si>
  <si>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</si>
  <si>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</si>
  <si>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</si>
  <si>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</si>
  <si>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</si>
  <si>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</si>
  <si>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</si>
  <si>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</si>
  <si>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</si>
  <si>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</si>
  <si>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</si>
  <si>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</si>
  <si>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</si>
  <si>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</si>
  <si>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</si>
  <si>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</si>
  <si>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</si>
  <si>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</si>
  <si>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</si>
  <si>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</si>
  <si>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</si>
  <si>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</si>
  <si>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</si>
  <si>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</si>
  <si>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</si>
  <si>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</si>
  <si>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</si>
  <si>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</si>
  <si>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</si>
  <si>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</si>
  <si>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</si>
  <si>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</si>
  <si>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</si>
  <si>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</si>
  <si>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</si>
  <si>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</si>
  <si>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</si>
  <si>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</si>
  <si>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</si>
  <si>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</si>
  <si>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</si>
  <si>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</si>
  <si>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</si>
  <si>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</si>
  <si>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</si>
  <si>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</si>
  <si>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</si>
  <si>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</si>
  <si>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</si>
  <si>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</si>
  <si>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</si>
  <si>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</si>
  <si>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</si>
  <si>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</si>
  <si>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</si>
  <si>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</si>
  <si>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</si>
  <si>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</si>
  <si>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</si>
  <si>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</si>
  <si>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</si>
  <si>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</si>
  <si>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</si>
  <si>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</si>
  <si>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</si>
  <si>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</si>
  <si>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</si>
  <si>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</si>
  <si>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</si>
  <si>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</si>
  <si>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</si>
  <si>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</si>
  <si>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</si>
  <si>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</si>
  <si>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</si>
  <si>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</si>
  <si>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</si>
  <si>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</si>
  <si>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</si>
  <si>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</si>
  <si>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</si>
  <si>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</si>
  <si>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</si>
  <si>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</si>
  <si>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</si>
  <si>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</si>
  <si>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</si>
  <si>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</si>
  <si>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</si>
  <si>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</si>
  <si>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</si>
  <si>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</si>
  <si>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</si>
  <si>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</si>
  <si>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</si>
  <si>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</si>
  <si>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</si>
  <si>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</si>
  <si>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</si>
  <si>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</si>
  <si>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</si>
  <si>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</si>
  <si>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</si>
  <si>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</si>
  <si>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</si>
  <si>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</si>
  <si>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</si>
  <si>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</si>
  <si>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</si>
  <si>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</si>
  <si>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</si>
  <si>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</si>
  <si>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</si>
  <si>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</si>
  <si>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</si>
  <si>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</si>
  <si>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</si>
  <si>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</si>
  <si>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</si>
  <si>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</si>
  <si>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</si>
  <si>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</si>
  <si>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</si>
  <si>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</si>
  <si>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</si>
  <si>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</si>
  <si>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</si>
  <si>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</si>
  <si>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</si>
  <si>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</si>
  <si>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</si>
  <si>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</si>
  <si>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</si>
  <si>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</si>
  <si>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</si>
  <si>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</si>
  <si>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</si>
  <si>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</si>
  <si>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</si>
  <si>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</si>
  <si>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</si>
  <si>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</si>
  <si>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</si>
  <si>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</si>
  <si>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</si>
  <si>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</si>
  <si>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</si>
  <si>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</si>
  <si>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</si>
  <si>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</si>
  <si>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</si>
  <si>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</si>
  <si>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</si>
  <si>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</si>
  <si>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</si>
  <si>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</si>
  <si>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</si>
  <si>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</si>
  <si>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</si>
  <si>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</si>
  <si>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</si>
  <si>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</si>
  <si>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</si>
  <si>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</si>
  <si>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</si>
  <si>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</si>
  <si>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</si>
  <si>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</si>
  <si>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</si>
  <si>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</si>
  <si>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</si>
  <si>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</si>
  <si>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</si>
  <si>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</si>
  <si>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</si>
  <si>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</si>
  <si>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</si>
  <si>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</si>
  <si>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</si>
  <si>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</si>
  <si>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</si>
  <si>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</si>
  <si>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</si>
  <si>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</si>
  <si>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</si>
  <si>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</si>
  <si>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</si>
  <si>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</si>
  <si>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</si>
  <si>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</si>
  <si>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</si>
  <si>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</si>
  <si>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</si>
  <si>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</si>
  <si>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</si>
  <si>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</si>
  <si>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</si>
  <si>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</si>
  <si>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</si>
  <si>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</si>
  <si>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</si>
  <si>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</si>
  <si>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</si>
  <si>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</si>
  <si>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</si>
  <si>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</si>
  <si>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</si>
  <si>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</si>
  <si>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</si>
  <si>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</si>
  <si>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</si>
  <si>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</si>
  <si>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</si>
  <si>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</si>
  <si>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</si>
  <si>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</si>
  <si>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</si>
  <si>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</si>
  <si>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</si>
  <si>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</si>
  <si>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</si>
  <si>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</si>
  <si>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</si>
  <si>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</si>
  <si>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</si>
  <si>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</si>
  <si>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</si>
  <si>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</si>
  <si>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</si>
  <si>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</si>
  <si>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</si>
  <si>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</si>
  <si>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</si>
  <si>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</si>
  <si>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</si>
  <si>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</si>
  <si>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</si>
  <si>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</si>
  <si>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</si>
  <si>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</si>
  <si>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</si>
  <si>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</si>
  <si>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</si>
  <si>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</si>
  <si>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</si>
  <si>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</si>
  <si>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</si>
  <si>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</si>
  <si>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</si>
  <si>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</si>
  <si>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</si>
  <si>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</si>
  <si>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</si>
  <si>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</si>
  <si>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</si>
  <si>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</si>
  <si>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</si>
  <si>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</si>
  <si>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</si>
  <si>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</si>
  <si>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</si>
  <si>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</si>
  <si>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</si>
  <si>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</si>
  <si>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</si>
  <si>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</si>
  <si>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</si>
  <si>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</si>
  <si>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</si>
  <si>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</si>
  <si>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</si>
  <si>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</si>
  <si>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</si>
  <si>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</si>
  <si>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</si>
  <si>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</si>
  <si>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</si>
  <si>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</si>
  <si>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</si>
  <si>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</si>
  <si>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</si>
  <si>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</si>
  <si>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</si>
  <si>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</si>
  <si>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</si>
  <si>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</si>
  <si>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</si>
  <si>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</si>
  <si>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</si>
  <si>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</si>
  <si>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</si>
  <si>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</si>
  <si>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</si>
  <si>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</si>
  <si>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</si>
  <si>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</si>
  <si>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</si>
  <si>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</si>
  <si>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</si>
  <si>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</si>
  <si>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</si>
  <si>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</si>
  <si>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</si>
  <si>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</si>
  <si>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</si>
  <si>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</si>
  <si>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</si>
  <si>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</si>
  <si>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</si>
  <si>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</si>
  <si>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</si>
  <si>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</si>
  <si>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</si>
  <si>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</si>
  <si>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</si>
  <si>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</si>
  <si>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</si>
  <si>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</si>
  <si>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</si>
  <si>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</si>
  <si>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</si>
  <si>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</si>
  <si>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</si>
  <si>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</si>
  <si>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</si>
  <si>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</si>
  <si>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</si>
  <si>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</si>
  <si>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</si>
  <si>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</si>
  <si>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</si>
  <si>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</si>
  <si>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</si>
  <si>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</si>
  <si>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</si>
  <si>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</si>
  <si>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</si>
  <si>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</si>
  <si>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</si>
  <si>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</si>
  <si>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</si>
  <si>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</si>
  <si>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</si>
  <si>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</si>
  <si>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</si>
  <si>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</si>
  <si>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</si>
  <si>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</si>
  <si>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</si>
  <si>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</si>
  <si>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</si>
  <si>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</si>
  <si>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</si>
  <si>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</si>
  <si>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</si>
  <si>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</si>
  <si>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</si>
  <si>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</si>
  <si>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</si>
  <si>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</si>
  <si>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</si>
  <si>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</si>
  <si>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</si>
  <si>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</si>
  <si>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</si>
  <si>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</si>
  <si>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</si>
  <si>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</si>
  <si>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</si>
  <si>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</si>
  <si>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</si>
  <si>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</si>
  <si>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</si>
  <si>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</si>
  <si>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</si>
  <si>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</si>
  <si>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</si>
  <si>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</si>
  <si>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</si>
  <si>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</si>
  <si>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</si>
  <si>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</si>
  <si>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</si>
  <si>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</si>
  <si>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</si>
  <si>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</si>
  <si>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</si>
  <si>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</si>
  <si>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</si>
  <si>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</si>
  <si>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</si>
  <si>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</si>
  <si>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</si>
  <si>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</si>
  <si>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</si>
  <si>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</si>
  <si>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</si>
  <si>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</si>
  <si>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</si>
  <si>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</si>
  <si>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</si>
  <si>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</si>
  <si>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</si>
  <si>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</si>
  <si>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</si>
  <si>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</si>
  <si>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</si>
  <si>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</si>
  <si>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</si>
  <si>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</si>
  <si>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</si>
  <si>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</si>
  <si>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</si>
  <si>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</si>
  <si>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</si>
  <si>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</si>
  <si>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</si>
  <si>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</si>
  <si>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</si>
  <si>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</si>
  <si>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</si>
  <si>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</si>
  <si>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</si>
  <si>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</si>
  <si>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</si>
  <si>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</si>
  <si>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</si>
  <si>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</si>
  <si>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</si>
  <si>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</si>
  <si>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</si>
  <si>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</si>
  <si>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</si>
  <si>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</si>
  <si>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</si>
  <si>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</si>
  <si>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</si>
  <si>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</si>
  <si>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</si>
  <si>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</si>
  <si>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</si>
  <si>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</si>
  <si>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</si>
  <si>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</si>
  <si>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</si>
  <si>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</si>
  <si>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</si>
  <si>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</si>
  <si>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</si>
  <si>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</si>
  <si>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</si>
  <si>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</si>
  <si>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</si>
  <si>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</si>
  <si>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</si>
  <si>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</si>
  <si>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</si>
  <si>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</si>
  <si>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</si>
  <si>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</si>
  <si>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</si>
  <si>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</si>
  <si>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</si>
  <si>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</si>
  <si>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</si>
  <si>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</si>
  <si>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</si>
  <si>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</si>
  <si>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</si>
  <si>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</si>
  <si>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</si>
  <si>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</si>
  <si>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</si>
  <si>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</si>
  <si>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</si>
  <si>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</si>
  <si>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</si>
  <si>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</si>
  <si>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</si>
  <si>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</si>
  <si>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</si>
  <si>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</si>
  <si>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</si>
  <si>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</si>
  <si>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</si>
  <si>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</si>
  <si>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</si>
  <si>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</si>
  <si>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</si>
  <si>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</si>
  <si>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</si>
  <si>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</si>
  <si>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</si>
  <si>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</si>
  <si>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</si>
  <si>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</si>
  <si>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</si>
  <si>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</si>
  <si>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</si>
  <si>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</si>
  <si>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</si>
  <si>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</si>
  <si>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</si>
  <si>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</si>
  <si>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</si>
  <si>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</si>
  <si>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</si>
  <si>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</si>
  <si>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</si>
  <si>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</si>
  <si>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</si>
  <si>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</si>
  <si>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</si>
  <si>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</si>
  <si>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</si>
  <si>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</si>
  <si>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</si>
  <si>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</si>
  <si>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</si>
  <si>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</si>
  <si>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</si>
  <si>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</si>
  <si>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</si>
  <si>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</si>
  <si>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</si>
  <si>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</si>
  <si>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</si>
  <si>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</si>
  <si>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</si>
  <si>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</si>
  <si>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</si>
  <si>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</si>
  <si>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</si>
  <si>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</si>
  <si>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</si>
  <si>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</si>
  <si>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</si>
  <si>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</si>
  <si>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</si>
  <si>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</si>
  <si>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</si>
  <si>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</si>
  <si>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</si>
  <si>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</si>
  <si>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</si>
  <si>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</si>
  <si>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</si>
  <si>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</si>
  <si>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</si>
  <si>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</si>
  <si>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</si>
  <si>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</si>
  <si>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</si>
  <si>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</si>
  <si>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</si>
  <si>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</si>
  <si>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</si>
  <si>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</si>
  <si>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</si>
  <si>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</si>
  <si>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</si>
  <si>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</si>
  <si>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</si>
  <si>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</si>
  <si>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</si>
  <si>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</si>
  <si>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</si>
  <si>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</si>
  <si>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</si>
  <si>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</si>
  <si>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</si>
  <si>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</si>
  <si>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</si>
  <si>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</si>
  <si>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</si>
  <si>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</si>
  <si>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</si>
  <si>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</si>
  <si>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</si>
  <si>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</si>
  <si>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</si>
  <si>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</si>
  <si>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</si>
  <si>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</si>
  <si>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</si>
  <si>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</si>
  <si>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</si>
  <si>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</si>
  <si>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</si>
  <si>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</si>
  <si>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</si>
  <si>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</si>
  <si>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</si>
  <si>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</si>
  <si>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</si>
  <si>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</si>
  <si>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</si>
  <si>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</si>
  <si>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</si>
  <si>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</si>
  <si>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</si>
  <si>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</si>
  <si>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</si>
  <si>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</si>
  <si>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</si>
  <si>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</si>
  <si>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</si>
  <si>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</si>
  <si>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</si>
  <si>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</si>
  <si>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</si>
  <si>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</si>
  <si>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</si>
  <si>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</si>
  <si>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</si>
  <si>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</si>
  <si>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</si>
  <si>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</si>
  <si>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</si>
  <si>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</si>
  <si>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</si>
  <si>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</si>
  <si>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</si>
  <si>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</si>
  <si>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</si>
  <si>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</si>
  <si>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</si>
  <si>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</si>
  <si>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</si>
  <si>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</si>
  <si>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</si>
  <si>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</si>
  <si>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</si>
  <si>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</si>
  <si>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</si>
  <si>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</si>
  <si>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</si>
  <si>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</si>
  <si>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</si>
  <si>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</si>
  <si>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</si>
  <si>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</si>
  <si>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</si>
  <si>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</si>
  <si>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</si>
  <si>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</si>
  <si>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</si>
  <si>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</si>
  <si>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</si>
  <si>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</si>
  <si>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</si>
  <si>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</si>
  <si>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</si>
  <si>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</si>
  <si>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</si>
  <si>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</si>
  <si>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</si>
  <si>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</si>
  <si>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</si>
  <si>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</si>
  <si>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</si>
  <si>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</si>
  <si>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</si>
  <si>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</si>
  <si>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</si>
  <si>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</si>
  <si>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</si>
  <si>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</si>
  <si>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</si>
  <si>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</si>
  <si>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</si>
  <si>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</si>
  <si>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</si>
  <si>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</si>
  <si>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</si>
  <si>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</si>
  <si>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</si>
  <si>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</si>
  <si>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</si>
  <si>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</si>
  <si>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</si>
  <si>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</si>
  <si>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</si>
  <si>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</si>
  <si>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</si>
  <si>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</si>
  <si>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</si>
  <si>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</si>
  <si>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</si>
  <si>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</si>
  <si>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</si>
  <si>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</si>
  <si>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</si>
  <si>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</si>
  <si>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</si>
  <si>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</si>
  <si>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</si>
  <si>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</si>
  <si>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</si>
  <si>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</si>
  <si>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</si>
  <si>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</si>
  <si>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</si>
  <si>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</si>
  <si>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</si>
  <si>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</si>
  <si>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</si>
  <si>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</si>
  <si>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</si>
  <si>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</si>
  <si>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</si>
  <si>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</si>
  <si>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</si>
  <si>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</si>
  <si>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</si>
  <si>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</si>
  <si>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</si>
  <si>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</si>
  <si>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</si>
  <si>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</si>
  <si>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</si>
  <si>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</si>
  <si>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</si>
  <si>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</si>
  <si>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</si>
  <si>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</si>
  <si>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</si>
  <si>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</si>
  <si>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</si>
  <si>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</si>
  <si>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</si>
  <si>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</si>
  <si>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</si>
  <si>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</si>
  <si>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</si>
  <si>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</si>
  <si>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</si>
  <si>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</si>
  <si>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</si>
  <si>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</si>
  <si>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</si>
  <si>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</si>
  <si>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</si>
  <si>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</si>
  <si>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</si>
  <si>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</si>
  <si>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</si>
  <si>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</si>
  <si>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</si>
  <si>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</si>
  <si>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</si>
  <si>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</si>
  <si>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</si>
  <si>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</si>
  <si>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</si>
  <si>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</si>
  <si>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</si>
  <si>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</si>
  <si>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</si>
  <si>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</si>
  <si>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</si>
  <si>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</si>
  <si>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</si>
  <si>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</si>
  <si>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</si>
  <si>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</si>
  <si>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</si>
  <si>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</si>
  <si>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</si>
  <si>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</si>
  <si>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</si>
  <si>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</si>
  <si>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</si>
  <si>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</si>
  <si>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</si>
  <si>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</si>
  <si>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</si>
  <si>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</si>
  <si>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</si>
  <si>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</si>
  <si>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</si>
  <si>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</si>
  <si>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</si>
  <si>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</si>
  <si>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</si>
  <si>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</si>
  <si>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</si>
  <si>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</si>
  <si>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</si>
  <si>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</si>
  <si>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</si>
  <si>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</si>
  <si>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</si>
  <si>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</si>
  <si>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</si>
  <si>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</si>
  <si>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</si>
  <si>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</si>
  <si>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</si>
  <si>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</si>
  <si>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</si>
  <si>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</si>
  <si>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</si>
  <si>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</si>
  <si>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</si>
  <si>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</si>
  <si>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</si>
  <si>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</si>
  <si>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</si>
  <si>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</si>
  <si>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</si>
  <si>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</si>
  <si>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</si>
  <si>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</si>
  <si>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</si>
  <si>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</si>
  <si>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</si>
  <si>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</si>
  <si>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</si>
  <si>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</si>
  <si>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</si>
  <si>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</si>
  <si>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</si>
  <si>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</si>
  <si>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</si>
  <si>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</si>
  <si>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</si>
  <si>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</si>
  <si>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</si>
  <si>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</si>
  <si>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</si>
  <si>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</si>
  <si>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</si>
  <si>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</si>
  <si>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</si>
  <si>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</si>
  <si>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</si>
  <si>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</si>
  <si>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</si>
  <si>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</si>
  <si>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</si>
  <si>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</si>
  <si>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</si>
  <si>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</si>
  <si>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</si>
  <si>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</si>
  <si>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</si>
  <si>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</si>
  <si>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</si>
  <si>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</si>
  <si>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</si>
  <si>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</si>
  <si>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</si>
  <si>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</si>
  <si>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</si>
  <si>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</si>
  <si>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</si>
  <si>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</si>
  <si>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</si>
  <si>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</si>
  <si>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</si>
  <si>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</si>
  <si>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</si>
  <si>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</si>
  <si>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</si>
  <si>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</si>
  <si>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</si>
  <si>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</si>
  <si>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</si>
  <si>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</si>
  <si>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</si>
  <si>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</si>
  <si>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</si>
  <si>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</si>
  <si>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</si>
  <si>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</si>
  <si>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</si>
  <si>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</si>
  <si>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</si>
  <si>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</si>
  <si>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</si>
  <si>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</si>
  <si>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</si>
  <si>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</si>
  <si>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</si>
  <si>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</si>
  <si>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</si>
  <si>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</si>
  <si>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</si>
  <si>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</si>
  <si>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</si>
  <si>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</si>
  <si>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</si>
  <si>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</si>
  <si>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</si>
  <si>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</si>
  <si>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</si>
  <si>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</si>
  <si>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</si>
  <si>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</si>
  <si>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</si>
  <si>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</si>
  <si>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</si>
  <si>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</si>
  <si>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</si>
  <si>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</si>
  <si>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</si>
  <si>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</si>
  <si>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</si>
  <si>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</si>
  <si>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</si>
  <si>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</si>
  <si>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</si>
  <si>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</si>
  <si>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</si>
  <si>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</si>
  <si>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</si>
  <si>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</si>
  <si>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</si>
  <si>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</si>
  <si>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</si>
  <si>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</si>
  <si>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</si>
  <si>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</si>
  <si>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</si>
  <si>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</si>
  <si>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</si>
  <si>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</si>
  <si>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</si>
  <si>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</si>
  <si>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</si>
  <si>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</si>
  <si>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</si>
  <si>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</si>
  <si>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</si>
  <si>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</si>
  <si>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</si>
  <si>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</si>
  <si>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</si>
  <si>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</si>
  <si>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</si>
  <si>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</si>
  <si>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</si>
  <si>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</si>
  <si>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</si>
  <si>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</si>
  <si>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</si>
  <si>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</si>
  <si>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</si>
  <si>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</si>
  <si>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</si>
  <si>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</si>
  <si>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</si>
  <si>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</si>
  <si>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</si>
  <si>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</si>
  <si>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</si>
  <si>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</si>
  <si>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</si>
  <si>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</si>
  <si>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</si>
  <si>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</si>
  <si>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</si>
  <si>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</si>
  <si>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</si>
  <si>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</si>
  <si>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</si>
  <si>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</si>
  <si>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</si>
  <si>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</si>
  <si>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</si>
  <si>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</si>
  <si>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</si>
  <si>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</si>
  <si>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</si>
  <si>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</si>
  <si>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</si>
  <si>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</si>
  <si>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</si>
  <si>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</si>
  <si>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</si>
  <si>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</si>
  <si>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</si>
  <si>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</si>
  <si>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</si>
  <si>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</si>
  <si>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</si>
  <si>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</si>
  <si>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</si>
  <si>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</si>
  <si>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</si>
  <si>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</si>
  <si>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</si>
  <si>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</si>
  <si>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</si>
  <si>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</si>
  <si>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</si>
  <si>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</si>
  <si>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</si>
  <si>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</si>
  <si>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</si>
  <si>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</si>
  <si>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</si>
  <si>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</si>
  <si>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</si>
  <si>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</si>
  <si>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</si>
  <si>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</si>
  <si>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</si>
  <si>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</si>
  <si>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</si>
  <si>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</si>
  <si>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</si>
  <si>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</si>
  <si>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</si>
  <si>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</si>
  <si>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</si>
  <si>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</si>
  <si>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</si>
  <si>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</si>
  <si>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</si>
  <si>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</si>
  <si>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</si>
  <si>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</si>
  <si>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</si>
  <si>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</si>
  <si>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</si>
  <si>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</si>
  <si>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</si>
  <si>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</si>
  <si>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</si>
  <si>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</si>
  <si>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</si>
  <si>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</si>
  <si>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</si>
  <si>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</si>
  <si>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</si>
  <si>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</si>
  <si>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</si>
  <si>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</si>
  <si>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</si>
  <si>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</si>
  <si>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</si>
  <si>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</si>
  <si>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</si>
  <si>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</si>
  <si>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</si>
  <si>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</si>
  <si>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</si>
  <si>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</si>
  <si>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</si>
  <si>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</si>
  <si>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</si>
  <si>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</si>
  <si>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</si>
  <si>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</si>
  <si>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</si>
  <si>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</si>
  <si>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</si>
  <si>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</si>
  <si>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</si>
  <si>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</si>
  <si>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</si>
  <si>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</si>
  <si>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</si>
  <si>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</si>
  <si>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</si>
  <si>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</si>
  <si>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</si>
  <si>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</si>
  <si>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</si>
  <si>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</si>
  <si>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</si>
  <si>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</si>
  <si>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</si>
  <si>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</si>
  <si>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</si>
  <si>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</si>
  <si>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</si>
  <si>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</si>
  <si>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</si>
  <si>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</si>
  <si>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</si>
  <si>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</si>
  <si>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</si>
  <si>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</si>
  <si>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</si>
  <si>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</si>
  <si>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</si>
  <si>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</si>
  <si>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</si>
  <si>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</si>
  <si>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</si>
  <si>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</si>
  <si>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</si>
  <si>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</si>
  <si>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</si>
  <si>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</si>
  <si>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</si>
  <si>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</si>
  <si>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</si>
  <si>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</si>
  <si>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</si>
  <si>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</si>
  <si>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</si>
  <si>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</si>
  <si>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</si>
  <si>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</si>
  <si>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</si>
  <si>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</si>
  <si>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</si>
  <si>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</si>
  <si>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</si>
  <si>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</si>
  <si>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</si>
  <si>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</si>
  <si>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</si>
  <si>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</si>
  <si>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</si>
  <si>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</si>
  <si>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</si>
  <si>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</si>
  <si>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</si>
  <si>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</si>
  <si>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</si>
  <si>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</si>
  <si>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</si>
  <si>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</si>
  <si>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</si>
  <si>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</si>
  <si>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</si>
  <si>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</si>
  <si>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</si>
  <si>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</si>
  <si>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</si>
  <si>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</si>
  <si>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</si>
  <si>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</si>
  <si>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</si>
  <si>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</si>
  <si>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</si>
  <si>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</si>
  <si>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</si>
  <si>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</si>
  <si>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</si>
  <si>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</si>
  <si>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</si>
  <si>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</si>
  <si>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</si>
  <si>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</si>
  <si>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</si>
  <si>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</si>
  <si>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</si>
  <si>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</si>
  <si>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</si>
  <si>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</si>
  <si>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</si>
  <si>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</si>
  <si>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</si>
  <si>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</si>
  <si>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</si>
  <si>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</si>
  <si>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</si>
  <si>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</si>
  <si>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</si>
  <si>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</si>
  <si>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</si>
  <si>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</si>
  <si>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</si>
  <si>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</si>
  <si>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</si>
  <si>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</si>
  <si>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</si>
  <si>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</si>
  <si>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</si>
  <si>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</si>
  <si>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</si>
  <si>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</si>
  <si>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</si>
  <si>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</si>
  <si>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</si>
  <si>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</si>
  <si>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</si>
  <si>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</si>
  <si>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</si>
  <si>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</si>
  <si>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</si>
  <si>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</si>
  <si>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</si>
  <si>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</si>
  <si>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</si>
  <si>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</si>
  <si>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</si>
  <si>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</si>
  <si>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</si>
  <si>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</si>
  <si>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</si>
  <si>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</si>
  <si>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</si>
  <si>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</si>
  <si>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</si>
  <si>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</si>
  <si>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</si>
  <si>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</si>
  <si>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</si>
  <si>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</si>
  <si>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</si>
  <si>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</si>
  <si>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</si>
  <si>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</si>
  <si>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</si>
  <si>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</si>
  <si>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</si>
  <si>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</si>
  <si>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</si>
  <si>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</si>
  <si>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</si>
  <si>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</si>
  <si>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</si>
  <si>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</si>
  <si>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</si>
  <si>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</si>
  <si>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</si>
  <si>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</si>
  <si>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</si>
  <si>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</si>
  <si>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</si>
  <si>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</si>
  <si>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</si>
  <si>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</si>
  <si>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</si>
  <si>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</si>
  <si>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</si>
  <si>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</si>
  <si>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</si>
  <si>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</si>
  <si>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</si>
  <si>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</si>
  <si>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</si>
  <si>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</si>
  <si>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</si>
  <si>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</si>
  <si>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</si>
  <si>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</si>
  <si>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</si>
  <si>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</si>
  <si>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</si>
  <si>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</si>
  <si>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</si>
  <si>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</si>
  <si>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</si>
  <si>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</si>
  <si>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</si>
  <si>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</si>
  <si>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</si>
  <si>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</si>
  <si>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</si>
  <si>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</si>
  <si>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</si>
  <si>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</si>
  <si>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</si>
  <si>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</si>
  <si>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</si>
  <si>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</si>
  <si>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</si>
  <si>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</si>
  <si>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</si>
  <si>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</si>
  <si>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</si>
  <si>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</si>
  <si>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</si>
  <si>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</si>
  <si>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</si>
  <si>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</si>
  <si>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</si>
  <si>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</si>
  <si>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</si>
  <si>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</si>
  <si>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</si>
  <si>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</si>
  <si>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</si>
  <si>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</si>
  <si>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</si>
  <si>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</si>
  <si>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</si>
  <si>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</si>
  <si>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</si>
  <si>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</si>
  <si>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</si>
  <si>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</si>
  <si>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</si>
  <si>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</si>
  <si>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</si>
  <si>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</si>
  <si>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</si>
  <si>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</si>
  <si>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</si>
  <si>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</si>
  <si>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</si>
  <si>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</si>
  <si>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</si>
  <si>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</si>
  <si>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</si>
  <si>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</si>
  <si>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</si>
  <si>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</si>
  <si>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</si>
  <si>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</si>
  <si>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</si>
  <si>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</si>
  <si>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</si>
  <si>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</si>
  <si>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</si>
  <si>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</si>
  <si>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</si>
  <si>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</si>
  <si>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</si>
  <si>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</si>
  <si>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</si>
  <si>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</si>
  <si>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</si>
  <si>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</si>
  <si>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</si>
  <si>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</si>
  <si>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</si>
  <si>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</si>
  <si>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</si>
  <si>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</si>
  <si>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</si>
  <si>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</si>
  <si>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</si>
  <si>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</si>
  <si>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</si>
  <si>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</si>
  <si>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</si>
  <si>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</si>
  <si>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</si>
  <si>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</si>
  <si>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</si>
  <si>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</si>
  <si>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</si>
  <si>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</si>
  <si>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</si>
  <si>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</si>
  <si>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</si>
  <si>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</si>
  <si>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</si>
  <si>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</si>
  <si>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</si>
  <si>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</si>
  <si>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</si>
  <si>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</si>
  <si>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</si>
  <si>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</si>
  <si>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</si>
  <si>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</si>
  <si>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</si>
  <si>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</si>
  <si>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</si>
  <si>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</si>
  <si>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</si>
  <si>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</si>
  <si>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</si>
  <si>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</si>
  <si>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</si>
  <si>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</si>
  <si>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</si>
  <si>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</si>
  <si>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</si>
  <si>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</si>
  <si>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</si>
  <si>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</si>
  <si>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</si>
  <si>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</si>
  <si>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</si>
  <si>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</si>
  <si>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</si>
  <si>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</si>
  <si>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</si>
  <si>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</si>
  <si>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</si>
  <si>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</si>
  <si>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</si>
  <si>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</si>
  <si>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</si>
  <si>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</si>
  <si>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</si>
  <si>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</si>
  <si>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</si>
  <si>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</si>
  <si>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</si>
  <si>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</si>
  <si>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</si>
  <si>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</si>
  <si>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</si>
  <si>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</si>
  <si>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</si>
  <si>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</si>
  <si>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</si>
  <si>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</si>
  <si>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</si>
  <si>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</si>
  <si>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</si>
  <si>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</si>
  <si>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</si>
  <si>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</si>
  <si>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</si>
  <si>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</si>
  <si>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</si>
  <si>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</si>
  <si>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</si>
  <si>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</si>
  <si>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</si>
  <si>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</si>
  <si>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</si>
  <si>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</si>
  <si>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</si>
  <si>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</si>
  <si>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</si>
  <si>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</si>
  <si>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</si>
  <si>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</si>
  <si>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</si>
  <si>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</si>
  <si>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</si>
  <si>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</si>
  <si>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</si>
  <si>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</si>
  <si>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</si>
  <si>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</si>
  <si>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</si>
  <si>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</si>
  <si>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</si>
  <si>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</si>
  <si>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</si>
  <si>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</si>
  <si>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</si>
  <si>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</si>
  <si>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</si>
  <si>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</si>
  <si>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</si>
  <si>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</si>
  <si>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</si>
  <si>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</si>
  <si>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</si>
  <si>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</si>
  <si>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</si>
  <si>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</si>
  <si>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</si>
  <si>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</si>
  <si>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</si>
  <si>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</si>
  <si>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</si>
  <si>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</si>
  <si>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</si>
  <si>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</si>
  <si>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</si>
  <si>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</si>
  <si>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</si>
  <si>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</si>
  <si>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</si>
  <si>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</si>
  <si>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</si>
  <si>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</si>
  <si>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</si>
  <si>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</si>
  <si>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</si>
  <si>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</si>
  <si>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</si>
  <si>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</si>
  <si>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</si>
  <si>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</si>
  <si>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</si>
  <si>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</si>
  <si>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</si>
  <si>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</si>
  <si>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</si>
  <si>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</si>
  <si>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</si>
  <si>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</si>
  <si>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</si>
  <si>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</si>
  <si>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</si>
  <si>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</si>
  <si>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</si>
  <si>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</si>
  <si>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</si>
  <si>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</si>
  <si>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</si>
  <si>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</si>
  <si>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</si>
  <si>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</si>
  <si>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</si>
  <si>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</si>
  <si>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</si>
  <si>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</si>
  <si>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</si>
  <si>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</si>
  <si>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</si>
  <si>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</si>
  <si>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</si>
  <si>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</si>
  <si>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</si>
  <si>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</si>
  <si>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</si>
  <si>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</si>
  <si>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</si>
  <si>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</si>
  <si>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</si>
  <si>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</si>
  <si>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</si>
  <si>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</si>
  <si>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</si>
  <si>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</si>
  <si>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</si>
  <si>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</si>
  <si>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</si>
  <si>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</si>
  <si>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</si>
  <si>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</si>
  <si>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</si>
  <si>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</si>
  <si>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</si>
  <si>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</si>
  <si>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</si>
  <si>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</si>
  <si>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</si>
  <si>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</si>
  <si>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</si>
  <si>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</si>
  <si>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</si>
  <si>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</si>
  <si>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</si>
  <si>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</si>
  <si>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</si>
  <si>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</si>
  <si>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</si>
  <si>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</si>
  <si>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</si>
  <si>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</si>
  <si>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</si>
  <si>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</si>
  <si>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</si>
  <si>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</si>
  <si>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</si>
  <si>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</si>
  <si>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</si>
  <si>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</si>
  <si>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</si>
  <si>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</si>
  <si>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</si>
  <si>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</si>
  <si>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</si>
  <si>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</si>
  <si>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</si>
  <si>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</si>
  <si>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</si>
  <si>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</si>
  <si>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</si>
  <si>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</si>
  <si>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</si>
  <si>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</si>
  <si>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</si>
  <si>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</si>
  <si>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</si>
  <si>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</si>
  <si>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</si>
  <si>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</si>
  <si>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</si>
  <si>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</si>
  <si>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</si>
  <si>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</si>
  <si>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</si>
  <si>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</si>
  <si>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</si>
  <si>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</si>
  <si>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</si>
  <si>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</si>
  <si>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</si>
  <si>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</si>
  <si>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</si>
  <si>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</si>
  <si>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</si>
  <si>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</si>
  <si>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</si>
  <si>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</si>
  <si>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</si>
  <si>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</si>
  <si>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</si>
  <si>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</si>
  <si>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</si>
  <si>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</si>
  <si>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</si>
  <si>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</si>
  <si>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</si>
  <si>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</si>
  <si>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</si>
  <si>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</si>
  <si>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</si>
  <si>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</si>
  <si>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</si>
  <si>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</si>
  <si>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</si>
  <si>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</si>
  <si>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</si>
  <si>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</si>
  <si>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</si>
  <si>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</si>
  <si>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</si>
  <si>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</si>
  <si>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</si>
  <si>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</si>
  <si>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</si>
  <si>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</si>
  <si>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</si>
  <si>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</si>
  <si>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</si>
  <si>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</si>
  <si>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</si>
  <si>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</si>
  <si>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</si>
  <si>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</si>
  <si>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</si>
  <si>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</si>
  <si>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</si>
  <si>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</si>
  <si>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</si>
  <si>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</si>
  <si>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</si>
  <si>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</si>
  <si>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</si>
  <si>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</si>
  <si>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</si>
  <si>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</si>
  <si>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</si>
  <si>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</si>
  <si>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</si>
  <si>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</si>
  <si>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</si>
  <si>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</si>
  <si>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</si>
  <si>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</si>
  <si>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</si>
  <si>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</si>
  <si>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</si>
  <si>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</si>
  <si>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</si>
  <si>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</si>
  <si>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</si>
  <si>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</si>
  <si>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</si>
  <si>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</si>
  <si>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</si>
  <si>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</si>
  <si>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</si>
  <si>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</si>
  <si>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</si>
  <si>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</si>
  <si>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</si>
  <si>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</si>
  <si>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</si>
  <si>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</si>
  <si>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</si>
  <si>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</si>
  <si>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</si>
  <si>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</si>
  <si>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</si>
  <si>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</si>
  <si>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</si>
  <si>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</si>
  <si>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</si>
  <si>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</si>
  <si>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</si>
  <si>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</si>
  <si>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</si>
  <si>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</si>
  <si>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</si>
  <si>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</si>
  <si>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</si>
  <si>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</si>
  <si>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</si>
  <si>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</si>
  <si>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</si>
  <si>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</si>
  <si>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</si>
  <si>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</si>
  <si>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</si>
  <si>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</si>
  <si>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</si>
  <si>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</si>
  <si>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</si>
  <si>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</si>
  <si>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</si>
  <si>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</si>
  <si>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</si>
  <si>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</si>
  <si>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</si>
  <si>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</si>
  <si>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</si>
  <si>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</si>
  <si>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</si>
  <si>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</si>
  <si>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</si>
  <si>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</si>
  <si>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</si>
  <si>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</si>
  <si>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</si>
  <si>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</si>
  <si>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</si>
  <si>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</si>
  <si>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</si>
  <si>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</si>
  <si>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</si>
  <si>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</si>
  <si>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</si>
  <si>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</si>
  <si>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</si>
  <si>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</si>
  <si>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</si>
  <si>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</si>
  <si>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</si>
  <si>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</si>
  <si>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</si>
  <si>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</si>
  <si>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</si>
  <si>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</si>
  <si>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</si>
  <si>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</si>
  <si>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</si>
  <si>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</si>
  <si>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</si>
  <si>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</si>
  <si>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</si>
  <si>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</si>
  <si>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</si>
  <si>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</si>
  <si>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</si>
  <si>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</si>
  <si>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</si>
  <si>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</si>
  <si>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</si>
  <si>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</si>
  <si>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</si>
  <si>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</si>
  <si>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</si>
  <si>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</si>
  <si>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</si>
  <si>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</si>
  <si>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</si>
  <si>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</si>
  <si>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</si>
  <si>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</si>
  <si>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</si>
  <si>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</si>
  <si>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</si>
  <si>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</si>
  <si>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</si>
  <si>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</si>
  <si>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</si>
  <si>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</si>
  <si>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</si>
  <si>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</si>
  <si>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</si>
  <si>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</si>
  <si>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</si>
  <si>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</si>
  <si>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</si>
  <si>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</si>
  <si>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</si>
  <si>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</si>
  <si>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</si>
  <si>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</si>
  <si>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</si>
  <si>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</si>
  <si>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</si>
  <si>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</si>
  <si>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</si>
  <si>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</si>
  <si>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</si>
  <si>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</si>
  <si>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</si>
  <si>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</si>
  <si>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</si>
  <si>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</si>
  <si>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</si>
  <si>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</si>
  <si>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</si>
  <si>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</si>
  <si>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</si>
  <si>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</si>
  <si>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</si>
  <si>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</si>
  <si>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</si>
  <si>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</si>
  <si>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</si>
  <si>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</si>
  <si>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</si>
  <si>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</si>
  <si>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</si>
  <si>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</si>
  <si>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</si>
  <si>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</si>
  <si>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</si>
  <si>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</si>
  <si>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</si>
  <si>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</si>
  <si>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</si>
  <si>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</si>
  <si>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</si>
  <si>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</si>
  <si>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</si>
  <si>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</si>
  <si>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</si>
  <si>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</si>
  <si>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</si>
  <si>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</si>
  <si>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</si>
  <si>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</si>
  <si>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</si>
  <si>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</si>
  <si>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</si>
  <si>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</si>
  <si>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</si>
  <si>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</si>
  <si>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</si>
  <si>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</si>
  <si>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</si>
  <si>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</si>
  <si>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</si>
  <si>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</si>
  <si>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</si>
  <si>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</si>
  <si>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</si>
  <si>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</si>
  <si>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</si>
  <si>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</si>
  <si>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</si>
  <si>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</si>
  <si>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</si>
  <si>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</si>
  <si>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</si>
  <si>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</si>
  <si>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</si>
  <si>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</si>
  <si>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</si>
  <si>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</si>
  <si>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</si>
  <si>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</si>
  <si>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</si>
  <si>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</si>
  <si>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</si>
  <si>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</si>
  <si>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</si>
  <si>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</si>
  <si>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</si>
  <si>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</si>
  <si>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</si>
  <si>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</si>
  <si>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</si>
  <si>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</si>
  <si>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</si>
  <si>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</si>
  <si>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</si>
  <si>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</si>
  <si>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</si>
  <si>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</si>
  <si>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</si>
  <si>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</si>
  <si>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</si>
  <si>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</si>
  <si>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</si>
  <si>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</si>
  <si>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</si>
  <si>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</si>
  <si>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</si>
  <si>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</si>
  <si>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</si>
  <si>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</si>
  <si>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</si>
  <si>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</si>
  <si>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</si>
  <si>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</si>
  <si>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</si>
  <si>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</si>
  <si>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</si>
  <si>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</si>
  <si>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</si>
  <si>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</si>
  <si>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</si>
  <si>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</si>
  <si>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</si>
  <si>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</si>
  <si>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</si>
  <si>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</si>
  <si>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</si>
  <si>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</si>
  <si>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</si>
  <si>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</si>
  <si>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</si>
  <si>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</si>
  <si>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</si>
  <si>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</si>
  <si>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</si>
  <si>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</si>
  <si>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</si>
  <si>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</si>
  <si>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</si>
  <si>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</si>
  <si>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</si>
  <si>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</si>
  <si>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</si>
  <si>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</si>
  <si>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</si>
  <si>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</si>
  <si>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</si>
  <si>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</si>
  <si>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</si>
  <si>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</si>
  <si>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</si>
  <si>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</si>
  <si>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</si>
  <si>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</si>
  <si>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</si>
  <si>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</si>
  <si>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</si>
  <si>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</si>
  <si>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</si>
  <si>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</si>
  <si>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</si>
  <si>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</si>
  <si>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</si>
  <si>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</si>
  <si>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</si>
  <si>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</si>
  <si>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</si>
  <si>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</si>
  <si>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</si>
  <si>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</si>
  <si>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</si>
  <si>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</si>
  <si>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</si>
  <si>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</si>
  <si>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</si>
  <si>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</si>
  <si>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</si>
  <si>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</si>
  <si>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</si>
  <si>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</si>
  <si>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</si>
  <si>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</si>
  <si>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</si>
  <si>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</si>
  <si>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</si>
  <si>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</si>
  <si>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</si>
  <si>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</si>
  <si>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</si>
  <si>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</si>
  <si>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</si>
  <si>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</si>
  <si>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</si>
  <si>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</si>
  <si>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</si>
  <si>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</si>
  <si>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</si>
  <si>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</si>
  <si>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</si>
  <si>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</si>
  <si>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</si>
  <si>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</si>
  <si>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</si>
  <si>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</si>
  <si>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</si>
  <si>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</si>
  <si>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</si>
  <si>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</si>
  <si>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</si>
  <si>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</si>
  <si>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</si>
  <si>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</si>
  <si>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</si>
  <si>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</si>
  <si>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</si>
  <si>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</si>
  <si>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</si>
  <si>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</si>
  <si>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</si>
  <si>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</si>
  <si>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</si>
  <si>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</si>
  <si>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</si>
  <si>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</si>
  <si>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</si>
  <si>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</si>
  <si>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</si>
  <si>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</si>
  <si>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</si>
  <si>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</si>
  <si>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</si>
  <si>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</si>
  <si>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</si>
  <si>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</si>
  <si>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</si>
  <si>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</si>
  <si>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</si>
  <si>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</si>
  <si>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</si>
  <si>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</si>
  <si>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</si>
  <si>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</si>
  <si>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</si>
  <si>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</si>
  <si>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</si>
  <si>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</si>
  <si>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</si>
  <si>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</si>
  <si>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</si>
  <si>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</si>
  <si>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</si>
  <si>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</si>
  <si>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</si>
  <si>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</si>
  <si>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</si>
  <si>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</si>
  <si>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</si>
  <si>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</si>
  <si>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</si>
  <si>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</si>
  <si>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</si>
  <si>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</si>
  <si>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</si>
  <si>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</si>
  <si>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</si>
  <si>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</si>
  <si>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</si>
  <si>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</si>
  <si>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</si>
  <si>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</si>
  <si>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</si>
  <si>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</si>
  <si>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</si>
  <si>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</si>
  <si>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</si>
  <si>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</si>
  <si>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</si>
  <si>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</si>
  <si>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</si>
  <si>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</si>
  <si>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</si>
  <si>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</si>
  <si>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</si>
  <si>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</si>
  <si>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</si>
  <si>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</si>
  <si>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</si>
  <si>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</si>
  <si>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</si>
  <si>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</si>
  <si>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</si>
  <si>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</si>
  <si>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</si>
  <si>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</si>
  <si>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</si>
  <si>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</si>
  <si>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</si>
  <si>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</si>
  <si>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</si>
  <si>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</si>
  <si>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</si>
  <si>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</si>
  <si>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</si>
  <si>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</si>
  <si>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</si>
  <si>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</si>
  <si>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</si>
  <si>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</si>
  <si>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</si>
  <si>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</si>
  <si>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</si>
  <si>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</si>
  <si>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</si>
  <si>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</si>
  <si>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</si>
  <si>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</si>
  <si>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</si>
  <si>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</si>
  <si>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</si>
  <si>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</si>
  <si>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</si>
  <si>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</si>
  <si>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</si>
  <si>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</si>
  <si>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</si>
  <si>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</si>
  <si>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</si>
  <si>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</si>
  <si>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</si>
  <si>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</si>
  <si>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</si>
  <si>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</si>
  <si>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</si>
  <si>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</si>
  <si>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</si>
  <si>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</si>
  <si>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</si>
  <si>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</si>
  <si>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</si>
  <si>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</si>
  <si>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</si>
  <si>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</si>
  <si>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</si>
  <si>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</si>
  <si>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</si>
  <si>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</si>
  <si>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</si>
  <si>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</si>
  <si>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</si>
  <si>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</si>
  <si>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</si>
  <si>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</si>
  <si>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</si>
  <si>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</si>
  <si>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</si>
  <si>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</si>
  <si>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</si>
  <si>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</si>
  <si>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</si>
  <si>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</si>
  <si>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</si>
  <si>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</si>
  <si>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</si>
  <si>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</si>
  <si>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</si>
  <si>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</si>
  <si>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</si>
  <si>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</si>
  <si>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</si>
  <si>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</si>
  <si>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</si>
  <si>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</si>
  <si>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</si>
  <si>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</si>
  <si>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</si>
  <si>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</si>
  <si>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</si>
  <si>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</si>
  <si>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</si>
  <si>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</si>
  <si>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</si>
  <si>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</si>
  <si>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</si>
  <si>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</si>
  <si>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</si>
  <si>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</si>
  <si>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</si>
  <si>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</si>
  <si>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</si>
  <si>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</si>
  <si>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</si>
  <si>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</si>
  <si>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</si>
  <si>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</si>
  <si>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</si>
  <si>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</si>
  <si>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</si>
  <si>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</si>
  <si>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</si>
  <si>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</si>
  <si>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</si>
  <si>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</si>
  <si>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</si>
  <si>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</si>
  <si>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</si>
  <si>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</si>
  <si>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</si>
  <si>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</si>
  <si>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</si>
  <si>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</si>
  <si>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</si>
  <si>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</si>
  <si>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</si>
  <si>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</si>
  <si>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</si>
  <si>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</si>
  <si>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</si>
  <si>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</si>
  <si>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</si>
  <si>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</si>
  <si>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</si>
  <si>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</si>
  <si>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</si>
  <si>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</si>
  <si>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</si>
  <si>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</si>
  <si>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</si>
  <si>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</si>
  <si>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</si>
  <si>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</si>
  <si>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</si>
  <si>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</si>
  <si>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</si>
  <si>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</si>
  <si>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</si>
  <si>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</si>
  <si>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</si>
  <si>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</si>
  <si>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</si>
  <si>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</si>
  <si>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</si>
  <si>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</si>
  <si>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</si>
  <si>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</si>
  <si>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</si>
  <si>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</si>
  <si>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</si>
  <si>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</si>
  <si>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</si>
  <si>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</si>
  <si>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</si>
  <si>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</si>
  <si>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</si>
  <si>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</si>
  <si>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</si>
  <si>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</si>
  <si>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</si>
  <si>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</si>
  <si>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</si>
  <si>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</si>
  <si>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</si>
  <si>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</si>
  <si>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</si>
  <si>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</si>
  <si>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</si>
  <si>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</si>
  <si>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</si>
  <si>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</si>
  <si>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</si>
  <si>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</si>
  <si>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</si>
  <si>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</si>
  <si>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</si>
  <si>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</si>
  <si>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</si>
  <si>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</si>
  <si>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</si>
  <si>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</si>
  <si>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</si>
  <si>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</si>
  <si>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</si>
  <si>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</si>
  <si>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</si>
  <si>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</si>
  <si>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</si>
  <si>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</si>
  <si>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</si>
  <si>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</si>
  <si>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</si>
  <si>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</si>
  <si>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</si>
  <si>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</si>
  <si>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</si>
  <si>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</si>
  <si>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</si>
  <si>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</si>
  <si>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</si>
  <si>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</si>
  <si>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</si>
  <si>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</si>
  <si>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</si>
  <si>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</si>
  <si>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</si>
  <si>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</si>
  <si>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</si>
  <si>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</si>
  <si>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</si>
  <si>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</si>
  <si>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</si>
  <si>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</si>
  <si>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</si>
  <si>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</si>
  <si>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</si>
  <si>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</si>
  <si>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</si>
  <si>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</si>
  <si>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</si>
  <si>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</si>
  <si>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</si>
  <si>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</si>
  <si>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</si>
  <si>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</si>
  <si>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</si>
  <si>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</si>
  <si>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</si>
  <si>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</si>
  <si>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</si>
  <si>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</si>
  <si>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</si>
  <si>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</si>
  <si>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</si>
  <si>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</si>
  <si>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</si>
  <si>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</si>
  <si>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</si>
  <si>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</si>
  <si>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</si>
  <si>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</si>
  <si>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</si>
  <si>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</si>
  <si>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</si>
  <si>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</si>
  <si>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</si>
  <si>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</si>
  <si>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</si>
  <si>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</si>
  <si>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</si>
  <si>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</si>
  <si>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</si>
  <si>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</si>
  <si>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</si>
  <si>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</si>
  <si>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</si>
  <si>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</si>
  <si>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</si>
  <si>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</si>
  <si>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</si>
  <si>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</si>
  <si>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</si>
  <si>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</si>
  <si>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</si>
  <si>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</si>
  <si>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</si>
  <si>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</si>
  <si>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</si>
  <si>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</si>
  <si>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</si>
  <si>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</si>
  <si>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</si>
  <si>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</si>
  <si>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</si>
  <si>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</si>
  <si>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</si>
  <si>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</si>
  <si>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</si>
  <si>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</si>
  <si>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</si>
  <si>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</si>
  <si>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</si>
  <si>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</si>
  <si>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</si>
  <si>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</si>
  <si>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</si>
  <si>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</si>
  <si>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</si>
  <si>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</si>
  <si>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</si>
  <si>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</si>
  <si>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</si>
  <si>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</si>
  <si>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</si>
  <si>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</si>
  <si>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</si>
  <si>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</si>
  <si>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</si>
  <si>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</si>
  <si>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</si>
  <si>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</si>
  <si>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</si>
  <si>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</si>
  <si>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</si>
  <si>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</si>
  <si>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</si>
  <si>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</si>
  <si>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</si>
  <si>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</si>
  <si>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</si>
  <si>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</si>
  <si>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</si>
  <si>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</si>
  <si>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</si>
  <si>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</si>
  <si>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</si>
  <si>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</si>
  <si>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</si>
  <si>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</si>
  <si>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</si>
  <si>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</si>
  <si>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</si>
  <si>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</si>
  <si>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</si>
  <si>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</si>
  <si>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</si>
  <si>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</si>
  <si>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</si>
  <si>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</si>
  <si>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</si>
  <si>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</si>
  <si>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</si>
  <si>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</si>
  <si>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</si>
  <si>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</si>
  <si>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</si>
  <si>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</si>
  <si>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</si>
  <si>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</si>
  <si>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</si>
  <si>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</si>
  <si>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</si>
  <si>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</si>
  <si>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</si>
  <si>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</si>
  <si>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</si>
  <si>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</si>
  <si>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</si>
  <si>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</si>
  <si>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</si>
  <si>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</si>
  <si>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</si>
  <si>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</si>
  <si>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</si>
  <si>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</si>
  <si>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</si>
  <si>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</si>
  <si>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</si>
  <si>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</si>
  <si>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</si>
  <si>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</si>
  <si>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</si>
  <si>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</si>
  <si>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</si>
  <si>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</si>
  <si>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</si>
  <si>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</si>
  <si>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</si>
  <si>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</si>
  <si>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</si>
  <si>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</si>
  <si>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</si>
  <si>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</si>
  <si>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</si>
  <si>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</si>
  <si>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</si>
  <si>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</si>
  <si>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</si>
  <si>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</si>
  <si>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</si>
  <si>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</si>
  <si>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</si>
  <si>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</si>
  <si>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</si>
  <si>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</si>
  <si>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</si>
  <si>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</si>
  <si>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</si>
  <si>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</si>
  <si>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</si>
  <si>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</si>
  <si>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</si>
  <si>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</si>
  <si>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</si>
  <si>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</si>
  <si>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</si>
  <si>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</si>
  <si>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</si>
  <si>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</si>
  <si>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</si>
  <si>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</si>
  <si>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</si>
  <si>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</si>
  <si>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</si>
  <si>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</si>
  <si>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</si>
  <si>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</si>
  <si>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</si>
  <si>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</si>
  <si>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</si>
  <si>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</si>
  <si>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</si>
  <si>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</si>
  <si>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</si>
  <si>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</si>
  <si>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</si>
  <si>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</si>
  <si>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</si>
  <si>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</si>
  <si>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</si>
  <si>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</si>
  <si>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</si>
  <si>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</si>
  <si>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</si>
  <si>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</si>
  <si>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</si>
  <si>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</si>
  <si>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</si>
  <si>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</si>
  <si>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</si>
  <si>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</si>
  <si>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</si>
  <si>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</si>
  <si>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</si>
  <si>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</si>
  <si>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</si>
  <si>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</si>
  <si>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</si>
  <si>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</si>
  <si>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</si>
  <si>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</si>
  <si>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</si>
  <si>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</si>
  <si>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</si>
  <si>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</si>
  <si>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</si>
  <si>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</si>
  <si>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</si>
  <si>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</si>
  <si>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</si>
  <si>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</si>
  <si>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</si>
  <si>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</si>
  <si>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</si>
  <si>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</si>
  <si>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</si>
  <si>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</si>
  <si>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</si>
  <si>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</si>
  <si>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</si>
  <si>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</si>
  <si>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</si>
  <si>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</si>
  <si>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</si>
  <si>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</si>
  <si>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</si>
  <si>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</si>
  <si>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</si>
  <si>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</si>
  <si>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</si>
  <si>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</si>
  <si>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</si>
  <si>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</si>
  <si>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</si>
  <si>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</si>
  <si>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</si>
  <si>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</si>
  <si>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</si>
  <si>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</si>
  <si>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</si>
  <si>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</si>
  <si>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</si>
  <si>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</si>
  <si>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</si>
  <si>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</si>
  <si>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</si>
  <si>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</si>
  <si>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</si>
  <si>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</si>
  <si>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</si>
  <si>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</si>
  <si>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</si>
  <si>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</si>
  <si>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</si>
  <si>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</si>
  <si>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</si>
  <si>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</si>
  <si>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</si>
  <si>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</si>
  <si>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</si>
  <si>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</si>
  <si>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</si>
  <si>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</si>
  <si>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</si>
  <si>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</si>
  <si>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</si>
  <si>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</si>
  <si>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</si>
  <si>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</si>
  <si>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</si>
  <si>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</si>
  <si>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</si>
  <si>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</si>
  <si>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</si>
  <si>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</si>
  <si>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</si>
  <si>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</si>
  <si>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</si>
  <si>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</si>
  <si>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</si>
  <si>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</si>
  <si>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</si>
  <si>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</si>
  <si>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</si>
  <si>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</si>
  <si>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</si>
  <si>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</si>
  <si>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</si>
  <si>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</si>
  <si>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</si>
  <si>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</si>
  <si>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</si>
  <si>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</si>
  <si>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</si>
  <si>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</si>
  <si>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</si>
  <si>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</si>
  <si>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</si>
  <si>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</si>
  <si>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</si>
  <si>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</si>
  <si>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</si>
  <si>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</si>
  <si>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</si>
  <si>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</si>
  <si>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</si>
  <si>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</si>
  <si>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</si>
  <si>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</si>
  <si>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</si>
  <si>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</si>
  <si>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</si>
  <si>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</si>
  <si>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</si>
  <si>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</si>
  <si>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</si>
  <si>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</si>
  <si>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</si>
  <si>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</si>
  <si>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</si>
  <si>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</si>
  <si>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</si>
  <si>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</si>
  <si>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</si>
  <si>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</si>
  <si>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</si>
  <si>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</si>
  <si>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</si>
  <si>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</si>
  <si>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</si>
  <si>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</si>
  <si>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</si>
  <si>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</si>
  <si>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</si>
  <si>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</si>
  <si>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</si>
  <si>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</si>
  <si>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</si>
  <si>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</si>
  <si>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</si>
  <si>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</si>
  <si>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</si>
  <si>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</si>
  <si>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</si>
  <si>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</si>
  <si>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</si>
  <si>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</si>
  <si>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</si>
  <si>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</si>
  <si>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</si>
  <si>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</si>
  <si>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</si>
  <si>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</si>
  <si>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</si>
  <si>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</si>
  <si>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</si>
  <si>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</si>
  <si>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</si>
  <si>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</si>
  <si>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</si>
  <si>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</si>
  <si>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</si>
  <si>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</si>
  <si>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</si>
  <si>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</si>
  <si>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</si>
  <si>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</si>
  <si>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</si>
  <si>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</si>
  <si>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</si>
  <si>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</si>
  <si>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</si>
  <si>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</si>
  <si>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</si>
  <si>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</si>
  <si>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</si>
  <si>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</si>
  <si>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</si>
  <si>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</si>
  <si>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</si>
  <si>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</si>
  <si>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</si>
  <si>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</si>
  <si>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</si>
  <si>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</si>
  <si>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</si>
  <si>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</si>
  <si>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</si>
  <si>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</si>
  <si>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</si>
  <si>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</si>
  <si>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</si>
  <si>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</si>
  <si>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</si>
  <si>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</si>
  <si>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</si>
  <si>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</si>
  <si>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</si>
  <si>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</si>
  <si>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</si>
  <si>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</si>
  <si>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</si>
  <si>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</si>
  <si>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</si>
  <si>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</si>
  <si>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</si>
  <si>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</si>
  <si>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</si>
  <si>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</si>
  <si>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</si>
  <si>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</si>
  <si>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</si>
  <si>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</si>
  <si>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</si>
  <si>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</si>
  <si>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</si>
  <si>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</si>
  <si>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</si>
  <si>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</si>
  <si>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</si>
  <si>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</si>
  <si>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</si>
  <si>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</si>
  <si>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</si>
  <si>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</si>
  <si>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</si>
  <si>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</si>
  <si>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</si>
  <si>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</si>
  <si>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</si>
  <si>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</si>
  <si>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</si>
  <si>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</si>
  <si>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</si>
  <si>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</si>
  <si>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</si>
  <si>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</si>
  <si>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</si>
  <si>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</si>
  <si>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</si>
  <si>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</si>
  <si>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</si>
  <si>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</si>
  <si>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</si>
  <si>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</si>
  <si>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</si>
  <si>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</si>
  <si>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</si>
  <si>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</si>
  <si>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</si>
  <si>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</si>
  <si>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</si>
  <si>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</si>
  <si>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</si>
  <si>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</si>
  <si>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</si>
  <si>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</si>
  <si>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</si>
  <si>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</si>
  <si>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</si>
  <si>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</si>
  <si>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</si>
  <si>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</si>
  <si>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</si>
  <si>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</si>
  <si>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</si>
  <si>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</si>
  <si>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</si>
  <si>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</si>
  <si>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</si>
  <si>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</si>
  <si>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</si>
  <si>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</si>
  <si>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</si>
  <si>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</si>
  <si>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</si>
  <si>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</si>
  <si>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</si>
  <si>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</si>
  <si>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</si>
  <si>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</si>
  <si>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</si>
  <si>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</si>
  <si>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</si>
  <si>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</si>
  <si>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</si>
  <si>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</si>
  <si>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</si>
  <si>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</si>
  <si>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</si>
  <si>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</si>
  <si>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</si>
  <si>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</si>
  <si>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</si>
  <si>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</si>
  <si>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</si>
  <si>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</si>
  <si>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</si>
  <si>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</si>
  <si>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</si>
  <si>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</si>
  <si>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</si>
  <si>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</si>
  <si>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</si>
  <si>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</si>
  <si>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</si>
  <si>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</si>
  <si>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</si>
  <si>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</si>
  <si>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</si>
  <si>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</si>
  <si>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</si>
  <si>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</si>
  <si>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</si>
  <si>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</si>
  <si>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</si>
  <si>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</si>
  <si>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</si>
  <si>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</si>
  <si>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</si>
  <si>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</si>
  <si>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</si>
  <si>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</si>
  <si>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</si>
  <si>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</si>
  <si>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</si>
  <si>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</si>
  <si>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</si>
  <si>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</si>
  <si>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</si>
  <si>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</si>
  <si>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</si>
  <si>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</si>
  <si>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</si>
  <si>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</si>
  <si>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</si>
  <si>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</si>
  <si>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</si>
  <si>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</si>
  <si>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</si>
  <si>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</si>
  <si>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</si>
  <si>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</si>
  <si>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</si>
  <si>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</si>
  <si>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</si>
  <si>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</si>
  <si>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</si>
  <si>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</si>
  <si>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</si>
  <si>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</si>
  <si>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</si>
  <si>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</si>
  <si>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</si>
  <si>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</si>
  <si>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</si>
  <si>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</si>
  <si>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</si>
  <si>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</si>
  <si>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</si>
  <si>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</si>
  <si>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</si>
  <si>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</si>
  <si>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</si>
  <si>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</si>
  <si>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</si>
  <si>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</si>
  <si>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</si>
  <si>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</si>
  <si>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</si>
  <si>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</si>
  <si>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</si>
  <si>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</si>
  <si>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</si>
  <si>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</si>
  <si>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</si>
  <si>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</si>
  <si>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</si>
  <si>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</si>
  <si>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</si>
  <si>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</si>
  <si>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</si>
  <si>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</si>
  <si>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</si>
  <si>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</si>
  <si>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</si>
  <si>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</si>
  <si>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</si>
  <si>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</si>
  <si>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</si>
  <si>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</si>
  <si>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</si>
  <si>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</si>
  <si>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</si>
  <si>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</si>
  <si>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</si>
  <si>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</si>
  <si>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</si>
  <si>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</si>
  <si>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</si>
  <si>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</si>
  <si>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</si>
  <si>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</si>
  <si>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</si>
  <si>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</si>
  <si>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</si>
  <si>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</si>
  <si>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</si>
  <si>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</si>
  <si>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</si>
  <si>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</si>
  <si>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</si>
  <si>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</si>
  <si>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</si>
  <si>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</si>
  <si>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</si>
  <si>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</si>
  <si>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</si>
  <si>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</si>
  <si>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</si>
  <si>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</si>
  <si>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</si>
  <si>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</si>
  <si>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</si>
  <si>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</si>
  <si>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</si>
  <si>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</si>
  <si>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</si>
  <si>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</si>
  <si>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</si>
  <si>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</si>
  <si>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</si>
  <si>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</si>
  <si>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</si>
  <si>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</si>
  <si>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</si>
  <si>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</si>
  <si>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</si>
  <si>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</si>
  <si>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</si>
  <si>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</si>
  <si>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</si>
  <si>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</si>
  <si>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</si>
  <si>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</si>
  <si>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</si>
  <si>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</si>
  <si>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</si>
  <si>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</si>
  <si>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</si>
  <si>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</si>
  <si>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</si>
  <si>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</si>
  <si>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</si>
  <si>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</si>
  <si>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</si>
  <si>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</si>
  <si>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</si>
  <si>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</si>
  <si>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</si>
  <si>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</si>
  <si>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</si>
  <si>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</si>
  <si>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</si>
  <si>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</si>
  <si>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</si>
  <si>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</si>
  <si>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</si>
  <si>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</si>
  <si>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</si>
  <si>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</si>
  <si>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</si>
  <si>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</si>
  <si>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</si>
  <si>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</si>
  <si>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</si>
  <si>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</si>
  <si>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</si>
  <si>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</si>
  <si>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</si>
  <si>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</si>
  <si>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</si>
  <si>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</si>
  <si>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</si>
  <si>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</si>
  <si>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</si>
  <si>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</si>
  <si>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</si>
  <si>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</si>
  <si>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</si>
  <si>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</si>
  <si>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</si>
  <si>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</si>
  <si>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</si>
  <si>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</si>
  <si>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</si>
  <si>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</si>
  <si>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</si>
  <si>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</si>
  <si>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</si>
  <si>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</si>
  <si>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</si>
  <si>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</si>
  <si>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</si>
  <si>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</si>
  <si>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</si>
  <si>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</si>
  <si>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</si>
  <si>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</si>
  <si>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</si>
  <si>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</si>
  <si>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</si>
  <si>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</si>
  <si>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</si>
  <si>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</si>
  <si>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</si>
  <si>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</si>
  <si>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</si>
  <si>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</si>
  <si>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</si>
  <si>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</si>
  <si>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</si>
  <si>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</si>
  <si>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</si>
  <si>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</si>
  <si>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</si>
  <si>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</si>
  <si>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</si>
  <si>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</si>
  <si>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</si>
  <si>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</si>
  <si>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</si>
  <si>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</si>
  <si>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</si>
  <si>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</si>
  <si>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</si>
  <si>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</si>
  <si>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</si>
  <si>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</si>
  <si>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</si>
  <si>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</si>
  <si>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</si>
  <si>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</si>
  <si>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</si>
  <si>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</si>
  <si>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</si>
  <si>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</si>
  <si>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</si>
  <si>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</si>
  <si>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</si>
  <si>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</si>
  <si>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</si>
  <si>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</si>
  <si>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</si>
  <si>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</si>
  <si>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</si>
  <si>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</si>
  <si>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</si>
  <si>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</si>
  <si>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</si>
  <si>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</si>
  <si>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</si>
  <si>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</si>
  <si>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</si>
  <si>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</si>
  <si>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</si>
  <si>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</si>
  <si>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</si>
  <si>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</si>
  <si>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</si>
  <si>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</si>
  <si>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</si>
  <si>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</si>
  <si>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</si>
  <si>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</si>
  <si>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</si>
  <si>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</si>
  <si>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</si>
  <si>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</si>
  <si>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</si>
  <si>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</si>
  <si>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</si>
  <si>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</si>
  <si>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</si>
  <si>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</si>
  <si>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</si>
  <si>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</si>
  <si>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</si>
  <si>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</si>
  <si>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</si>
  <si>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</si>
  <si>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</si>
  <si>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</si>
  <si>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</si>
  <si>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</si>
  <si>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</si>
  <si>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</si>
  <si>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</si>
  <si>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</si>
  <si>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</si>
  <si>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</si>
  <si>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</si>
  <si>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</si>
  <si>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</si>
  <si>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</si>
  <si>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</si>
  <si>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</si>
  <si>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</si>
  <si>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</si>
  <si>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</si>
  <si>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</si>
  <si>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</si>
  <si>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</si>
  <si>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</si>
  <si>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</si>
  <si>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</si>
  <si>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</si>
  <si>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</si>
  <si>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</si>
  <si>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</si>
  <si>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</si>
  <si>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</si>
  <si>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</si>
  <si>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</si>
  <si>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</si>
  <si>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</si>
  <si>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</si>
  <si>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</si>
  <si>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</si>
  <si>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</si>
  <si>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</si>
  <si>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</si>
  <si>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</si>
  <si>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</si>
  <si>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</si>
  <si>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</si>
  <si>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</si>
  <si>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</si>
  <si>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</si>
  <si>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</si>
  <si>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</si>
  <si>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</si>
  <si>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</si>
  <si>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</si>
  <si>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</si>
  <si>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</si>
  <si>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</si>
  <si>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</si>
  <si>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</si>
  <si>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</si>
  <si>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</si>
  <si>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</si>
  <si>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</si>
  <si>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</si>
  <si>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</si>
  <si>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</si>
  <si>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</si>
  <si>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</si>
  <si>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</si>
  <si>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</si>
  <si>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</si>
  <si>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</si>
  <si>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</si>
  <si>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</si>
  <si>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</si>
  <si>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</si>
  <si>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</si>
  <si>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</si>
  <si>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</si>
  <si>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</si>
  <si>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</si>
  <si>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</si>
  <si>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</si>
  <si>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</si>
  <si>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</si>
  <si>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</si>
  <si>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</si>
  <si>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</si>
  <si>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</si>
  <si>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</si>
  <si>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</si>
  <si>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</si>
  <si>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</si>
  <si>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</si>
  <si>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</si>
  <si>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</si>
  <si>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</si>
  <si>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</si>
  <si>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</si>
  <si>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</si>
  <si>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</si>
  <si>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</si>
  <si>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</si>
  <si>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</si>
  <si>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</si>
  <si>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</si>
  <si>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</si>
  <si>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</si>
  <si>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</si>
  <si>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</si>
  <si>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</si>
  <si>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</si>
  <si>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</si>
  <si>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</si>
  <si>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</si>
  <si>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</si>
  <si>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</si>
  <si>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</si>
  <si>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</si>
  <si>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</si>
  <si>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</si>
  <si>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</si>
  <si>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</si>
  <si>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</si>
  <si>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</si>
  <si>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</si>
  <si>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</si>
  <si>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</si>
  <si>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</si>
  <si>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</si>
  <si>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</si>
  <si>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</si>
  <si>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</si>
  <si>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</si>
  <si>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</si>
  <si>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</si>
  <si>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</si>
  <si>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</si>
  <si>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</si>
  <si>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</si>
  <si>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</si>
  <si>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</si>
  <si>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</si>
  <si>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</si>
  <si>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</si>
  <si>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</si>
  <si>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</si>
  <si>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</si>
  <si>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</si>
  <si>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</si>
  <si>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</si>
  <si>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</si>
  <si>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</si>
  <si>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</si>
  <si>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</si>
  <si>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</si>
  <si>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</si>
  <si>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</si>
  <si>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</si>
  <si>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</si>
  <si>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</si>
  <si>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</si>
  <si>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</si>
  <si>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</si>
  <si>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</si>
  <si>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</si>
  <si>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</si>
  <si>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</si>
  <si>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</si>
  <si>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</si>
  <si>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</si>
  <si>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</si>
  <si>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</si>
  <si>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</si>
  <si>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</si>
  <si>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</si>
  <si>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</si>
  <si>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</si>
  <si>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</si>
  <si>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</si>
  <si>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</si>
  <si>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</si>
  <si>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</si>
  <si>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</si>
  <si>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</si>
  <si>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</si>
  <si>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</si>
  <si>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</si>
  <si>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</si>
  <si>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</si>
  <si>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</si>
  <si>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</si>
  <si>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</si>
  <si>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</si>
  <si>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</si>
  <si>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</si>
  <si>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</si>
  <si>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</si>
  <si>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</si>
  <si>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</si>
  <si>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</si>
  <si>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</si>
  <si>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</si>
  <si>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</si>
  <si>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</si>
  <si>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</si>
  <si>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</si>
  <si>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</si>
  <si>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</si>
  <si>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</si>
  <si>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</si>
  <si>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</si>
  <si>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</si>
  <si>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</si>
  <si>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</si>
  <si>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</si>
  <si>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</si>
  <si>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</si>
  <si>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</si>
  <si>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</si>
  <si>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</si>
  <si>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</si>
  <si>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</si>
  <si>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</si>
  <si>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</si>
  <si>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</si>
  <si>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</si>
  <si>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</si>
  <si>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</si>
  <si>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</si>
  <si>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</si>
  <si>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</si>
  <si>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</si>
  <si>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</si>
  <si>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</si>
  <si>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</si>
  <si>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</si>
  <si>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</si>
  <si>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</si>
  <si>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</si>
  <si>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</si>
  <si>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</si>
  <si>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</si>
  <si>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</si>
  <si>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</si>
  <si>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</si>
  <si>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</si>
  <si>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</si>
  <si>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</si>
  <si>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</si>
  <si>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</si>
  <si>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</si>
  <si>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</si>
  <si>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</si>
  <si>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</si>
  <si>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</si>
  <si>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</si>
  <si>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</si>
  <si>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</si>
  <si>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</si>
  <si>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</si>
  <si>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</si>
  <si>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</si>
  <si>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</si>
  <si>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</si>
  <si>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</si>
  <si>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</si>
  <si>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</si>
  <si>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</si>
  <si>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</si>
  <si>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</si>
  <si>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</si>
  <si>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</si>
  <si>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</si>
  <si>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</si>
  <si>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</si>
  <si>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</si>
  <si>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</si>
  <si>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</si>
  <si>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</si>
  <si>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</si>
  <si>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</si>
  <si>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</si>
  <si>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</si>
  <si>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</si>
  <si>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</si>
  <si>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</si>
  <si>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</si>
  <si>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</si>
  <si>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</si>
  <si>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</si>
  <si>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</si>
  <si>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</si>
  <si>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</si>
  <si>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</si>
  <si>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</si>
  <si>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</si>
  <si>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</si>
  <si>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</si>
  <si>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</si>
  <si>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</si>
  <si>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</si>
  <si>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</si>
  <si>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</si>
  <si>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</si>
  <si>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</si>
  <si>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</si>
  <si>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</si>
  <si>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</si>
  <si>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</si>
  <si>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</si>
  <si>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</si>
  <si>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</si>
  <si>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</si>
  <si>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</si>
  <si>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</si>
  <si>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</si>
  <si>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</si>
  <si>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</si>
  <si>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</si>
  <si>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</si>
  <si>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</si>
  <si>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</si>
  <si>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</si>
  <si>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</si>
  <si>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</si>
  <si>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</si>
  <si>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</si>
  <si>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</si>
  <si>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</si>
  <si>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</si>
  <si>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</si>
  <si>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</si>
  <si>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</si>
  <si>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</si>
  <si>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</si>
  <si>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</si>
  <si>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</si>
  <si>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</si>
  <si>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</si>
  <si>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</si>
  <si>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</si>
  <si>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</si>
  <si>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</si>
  <si>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</si>
  <si>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</si>
  <si>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</si>
  <si>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</si>
  <si>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</si>
  <si>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</si>
  <si>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</si>
  <si>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</si>
  <si>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</si>
  <si>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</si>
  <si>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</si>
  <si>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</si>
  <si>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</si>
  <si>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</si>
  <si>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</si>
  <si>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</si>
  <si>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</si>
  <si>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</si>
  <si>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</si>
  <si>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</si>
  <si>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</si>
  <si>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</si>
  <si>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</si>
  <si>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</si>
  <si>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</si>
  <si>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</si>
  <si>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</si>
  <si>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</si>
  <si>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</si>
  <si>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</si>
  <si>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</si>
  <si>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</si>
  <si>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</si>
  <si>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</si>
  <si>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</si>
  <si>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</si>
  <si>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</si>
  <si>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</si>
  <si>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</si>
  <si>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</si>
  <si>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</si>
  <si>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</si>
  <si>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</si>
  <si>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</si>
  <si>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</si>
  <si>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</si>
  <si>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</si>
  <si>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</si>
  <si>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</si>
  <si>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</si>
  <si>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</si>
  <si>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</si>
  <si>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</si>
  <si>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</si>
  <si>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</si>
  <si>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</si>
  <si>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</si>
  <si>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</si>
  <si>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</si>
  <si>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</si>
  <si>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</si>
  <si>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</si>
  <si>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</si>
  <si>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</si>
  <si>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</si>
  <si>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</si>
  <si>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</si>
  <si>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</si>
  <si>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</si>
  <si>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</si>
  <si>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</si>
  <si>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</si>
  <si>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</si>
  <si>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</si>
  <si>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</si>
  <si>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</si>
  <si>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</si>
  <si>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</si>
  <si>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</si>
  <si>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</si>
  <si>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</si>
  <si>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</si>
  <si>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</si>
  <si>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</si>
  <si>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</si>
  <si>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</si>
  <si>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</si>
  <si>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</si>
  <si>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</si>
  <si>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</si>
  <si>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</si>
  <si>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</si>
  <si>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</si>
  <si>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</si>
  <si>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</si>
  <si>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</si>
  <si>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</si>
  <si>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</si>
  <si>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</si>
  <si>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</si>
  <si>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</si>
  <si>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</si>
  <si>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</si>
  <si>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</si>
  <si>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</si>
  <si>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</si>
  <si>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</si>
  <si>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</si>
  <si>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</si>
  <si>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</si>
  <si>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</si>
  <si>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</si>
  <si>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</si>
  <si>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</si>
  <si>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</si>
  <si>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</si>
  <si>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</si>
  <si>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</si>
  <si>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</si>
  <si>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</si>
  <si>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</si>
  <si>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</si>
  <si>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</si>
  <si>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</si>
  <si>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</si>
  <si>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</si>
  <si>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</si>
  <si>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</si>
  <si>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</si>
  <si>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</si>
  <si>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</si>
  <si>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</si>
  <si>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</si>
  <si>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</si>
  <si>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</si>
  <si>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</si>
  <si>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</si>
  <si>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</si>
  <si>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</si>
  <si>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</si>
  <si>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</si>
  <si>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</si>
  <si>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</si>
  <si>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</si>
  <si>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</si>
  <si>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</si>
  <si>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</si>
  <si>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</si>
  <si>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</si>
  <si>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</si>
  <si>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</si>
  <si>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</si>
  <si>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</si>
  <si>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</si>
  <si>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</si>
  <si>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</si>
  <si>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</si>
  <si>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</si>
  <si>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</si>
  <si>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</si>
  <si>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</si>
  <si>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</si>
  <si>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</si>
  <si>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</si>
  <si>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</si>
  <si>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</si>
  <si>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</si>
  <si>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</si>
  <si>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</si>
  <si>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</si>
  <si>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</si>
  <si>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</si>
  <si>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</si>
  <si>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</si>
  <si>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</si>
  <si>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</si>
  <si>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</si>
  <si>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</si>
  <si>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</si>
  <si>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</si>
  <si>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</si>
  <si>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</si>
  <si>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</si>
  <si>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</si>
  <si>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</si>
  <si>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</si>
  <si>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</si>
  <si>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</si>
  <si>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</si>
  <si>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</si>
  <si>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</si>
  <si>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</si>
  <si>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</si>
  <si>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</si>
  <si>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</si>
  <si>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</si>
  <si>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</si>
  <si>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</si>
  <si>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</si>
  <si>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</si>
  <si>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</si>
  <si>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</si>
  <si>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</si>
  <si>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</si>
  <si>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</si>
  <si>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</si>
  <si>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</si>
  <si>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</si>
  <si>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</si>
  <si>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</si>
  <si>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</si>
  <si>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</si>
  <si>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</si>
  <si>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</si>
  <si>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</si>
  <si>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</si>
  <si>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</si>
  <si>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</si>
  <si>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</si>
  <si>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</si>
  <si>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</si>
  <si>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</si>
  <si>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</si>
  <si>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</si>
  <si>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</si>
  <si>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</si>
  <si>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</si>
  <si>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</si>
  <si>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</si>
  <si>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</si>
  <si>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</si>
  <si>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</si>
  <si>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</si>
  <si>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</si>
  <si>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</si>
  <si>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</si>
  <si>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</si>
  <si>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</si>
  <si>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</si>
  <si>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</si>
  <si>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</si>
  <si>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</si>
  <si>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</si>
  <si>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</si>
  <si>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</si>
  <si>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</si>
  <si>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</si>
  <si>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</si>
  <si>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</si>
  <si>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</si>
  <si>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</si>
  <si>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</si>
  <si>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</si>
  <si>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</si>
  <si>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</si>
  <si>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</si>
  <si>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</si>
  <si>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</si>
  <si>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</si>
  <si>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</si>
  <si>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</si>
  <si>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</si>
  <si>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</si>
  <si>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</si>
  <si>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</si>
  <si>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</si>
  <si>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</si>
  <si>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</si>
  <si>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</si>
  <si>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</si>
  <si>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</si>
  <si>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</si>
  <si>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</si>
  <si>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</si>
  <si>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</si>
  <si>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</si>
  <si>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</si>
  <si>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</si>
  <si>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</si>
  <si>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</si>
  <si>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</si>
  <si>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</si>
  <si>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</si>
  <si>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</si>
  <si>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</si>
  <si>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</si>
  <si>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</si>
  <si>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</si>
  <si>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</si>
  <si>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</si>
  <si>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</si>
  <si>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</si>
  <si>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</si>
  <si>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</si>
  <si>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</si>
  <si>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</si>
  <si>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</si>
  <si>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</si>
  <si>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</si>
  <si>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</si>
  <si>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</si>
  <si>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</si>
  <si>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</si>
  <si>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</si>
  <si>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</si>
  <si>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</si>
  <si>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</si>
  <si>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</si>
  <si>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</si>
  <si>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</si>
  <si>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</si>
  <si>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</si>
  <si>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</si>
  <si>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</si>
  <si>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</si>
  <si>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</si>
  <si>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</si>
  <si>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</si>
  <si>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</si>
  <si>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</si>
  <si>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</si>
  <si>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</si>
  <si>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</si>
  <si>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</si>
  <si>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</si>
  <si>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</si>
  <si>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</si>
  <si>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</si>
  <si>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</si>
  <si>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</si>
  <si>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</si>
  <si>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</si>
  <si>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</si>
  <si>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</si>
  <si>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</si>
  <si>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</si>
  <si>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</si>
  <si>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</si>
  <si>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</si>
  <si>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</si>
  <si>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</si>
  <si>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</si>
  <si>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</si>
  <si>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</si>
  <si>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</si>
  <si>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</si>
  <si>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</si>
  <si>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</si>
  <si>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</si>
  <si>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</si>
  <si>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</si>
  <si>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</si>
  <si>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</si>
  <si>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</si>
  <si>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</si>
  <si>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</si>
  <si>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</si>
  <si>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</si>
  <si>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</si>
  <si>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</si>
  <si>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</si>
  <si>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</si>
  <si>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</si>
  <si>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</si>
  <si>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</si>
  <si>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</si>
  <si>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</si>
  <si>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</si>
  <si>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</si>
  <si>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</si>
  <si>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</si>
  <si>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</si>
  <si>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</si>
  <si>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</si>
  <si>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</si>
  <si>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</si>
  <si>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</si>
  <si>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</si>
  <si>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</si>
  <si>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</si>
  <si>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</si>
  <si>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</si>
  <si>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</si>
  <si>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</si>
  <si>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</si>
  <si>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</si>
  <si>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</si>
  <si>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</si>
  <si>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</si>
  <si>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</si>
  <si>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</si>
  <si>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</si>
  <si>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</si>
  <si>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</si>
  <si>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</si>
  <si>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</si>
  <si>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</si>
  <si>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</si>
  <si>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</si>
  <si>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</si>
  <si>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</si>
  <si>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</si>
  <si>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</si>
  <si>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</si>
  <si>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</si>
  <si>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</si>
  <si>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</si>
  <si>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</si>
  <si>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</si>
  <si>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</si>
  <si>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</si>
  <si>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</si>
  <si>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</si>
  <si>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</si>
  <si>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</si>
  <si>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</si>
  <si>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</si>
  <si>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</si>
  <si>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</si>
  <si>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</si>
  <si>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</si>
  <si>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</si>
  <si>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</si>
  <si>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</si>
  <si>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</si>
  <si>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</si>
  <si>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</si>
  <si>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</si>
  <si>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</si>
  <si>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</si>
  <si>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</si>
  <si>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</si>
  <si>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</si>
  <si>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</si>
  <si>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</si>
  <si>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</si>
  <si>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</si>
  <si>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</si>
  <si>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</si>
  <si>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</si>
  <si>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</si>
  <si>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</si>
  <si>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</si>
  <si>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</si>
  <si>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</si>
  <si>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</si>
  <si>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</si>
  <si>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</si>
  <si>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</si>
  <si>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</si>
  <si>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</si>
  <si>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</si>
  <si>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</si>
  <si>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</si>
  <si>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</si>
  <si>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</si>
  <si>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</si>
  <si>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</si>
  <si>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</si>
  <si>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</si>
  <si>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</si>
  <si>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</si>
  <si>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</si>
  <si>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</si>
  <si>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</si>
  <si>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</si>
  <si>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</si>
  <si>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</si>
  <si>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</si>
  <si>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</si>
  <si>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</si>
  <si>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</si>
  <si>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</si>
  <si>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</si>
  <si>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</si>
  <si>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</si>
  <si>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</si>
  <si>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</si>
  <si>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</si>
  <si>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</si>
  <si>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</si>
  <si>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</si>
  <si>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</si>
  <si>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</si>
  <si>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</si>
  <si>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</si>
  <si>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</si>
  <si>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</si>
  <si>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</si>
  <si>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</si>
  <si>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</si>
  <si>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</si>
  <si>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</si>
  <si>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</si>
  <si>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</si>
  <si>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</si>
  <si>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</si>
  <si>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</si>
  <si>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</si>
  <si>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</si>
  <si>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</si>
  <si>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</si>
  <si>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</si>
  <si>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</si>
  <si>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</si>
  <si>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</si>
  <si>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</si>
  <si>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</si>
  <si>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</si>
  <si>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</si>
  <si>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</si>
  <si>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</si>
  <si>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</si>
  <si>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</si>
  <si>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</si>
  <si>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</si>
  <si>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</si>
  <si>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</si>
  <si>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</si>
  <si>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</si>
  <si>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</si>
  <si>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</si>
  <si>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</si>
  <si>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</si>
  <si>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</si>
  <si>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</si>
  <si>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</si>
  <si>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</si>
  <si>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</si>
  <si>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</si>
  <si>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</si>
  <si>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</si>
  <si>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</si>
  <si>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</si>
  <si>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</si>
  <si>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</si>
  <si>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</si>
  <si>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</si>
  <si>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</si>
  <si>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</si>
  <si>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</si>
  <si>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</si>
  <si>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</si>
  <si>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</si>
  <si>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</si>
  <si>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</si>
  <si>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</si>
  <si>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</si>
  <si>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</si>
  <si>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</si>
  <si>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</si>
  <si>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</si>
  <si>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</si>
  <si>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</si>
  <si>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</si>
  <si>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</si>
  <si>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</si>
  <si>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</si>
  <si>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</si>
  <si>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</si>
  <si>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</si>
  <si>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</si>
  <si>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</si>
  <si>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</si>
  <si>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</si>
  <si>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</si>
  <si>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</si>
  <si>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</si>
  <si>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</si>
  <si>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</si>
  <si>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</si>
  <si>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</si>
  <si>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</si>
  <si>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</si>
  <si>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</si>
  <si>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</si>
  <si>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</si>
  <si>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</si>
  <si>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</si>
  <si>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</si>
  <si>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</si>
  <si>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</si>
  <si>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</si>
  <si>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</si>
  <si>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</si>
  <si>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</si>
  <si>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</si>
  <si>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</si>
  <si>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</si>
  <si>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</si>
  <si>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</si>
  <si>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</si>
  <si>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</si>
  <si>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</si>
  <si>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</si>
  <si>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</si>
  <si>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</si>
  <si>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</si>
  <si>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</si>
  <si>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</si>
  <si>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</si>
  <si>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</si>
  <si>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</si>
  <si>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</si>
  <si>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</si>
  <si>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</si>
  <si>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</si>
  <si>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</si>
  <si>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</si>
  <si>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</si>
  <si>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</si>
  <si>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</si>
  <si>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</si>
  <si>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</si>
  <si>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</si>
  <si>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</si>
  <si>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</si>
  <si>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</si>
  <si>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</si>
  <si>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</si>
  <si>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</si>
  <si>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</si>
  <si>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</si>
  <si>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</si>
  <si>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</si>
  <si>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</si>
  <si>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</si>
  <si>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</si>
  <si>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</si>
  <si>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</si>
  <si>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</si>
  <si>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</si>
  <si>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</si>
  <si>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</si>
  <si>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</si>
  <si>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</si>
  <si>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</si>
  <si>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</si>
  <si>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</si>
  <si>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</si>
  <si>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</si>
  <si>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</si>
  <si>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</si>
  <si>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</si>
  <si>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</si>
  <si>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</si>
  <si>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</si>
  <si>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</si>
  <si>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</si>
  <si>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</si>
  <si>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</si>
  <si>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</si>
  <si>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</si>
  <si>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</si>
  <si>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</si>
  <si>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</si>
  <si>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</si>
  <si>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</si>
  <si>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</si>
  <si>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</si>
  <si>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</si>
  <si>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</si>
  <si>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</si>
  <si>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</si>
  <si>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</si>
  <si>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</si>
  <si>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</si>
  <si>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</si>
  <si>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</si>
  <si>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</si>
  <si>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</si>
  <si>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</si>
  <si>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</si>
  <si>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</si>
  <si>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</si>
  <si>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</si>
  <si>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</si>
  <si>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</si>
  <si>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</si>
  <si>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</si>
  <si>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</si>
  <si>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</si>
  <si>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</si>
  <si>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</si>
  <si>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</si>
  <si>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</si>
  <si>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</si>
  <si>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</si>
  <si>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</si>
  <si>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</si>
  <si>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</si>
  <si>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</si>
  <si>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</si>
  <si>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</si>
  <si>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</si>
  <si>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</si>
  <si>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</si>
  <si>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</si>
  <si>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</si>
  <si>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</si>
  <si>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</si>
  <si>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</si>
  <si>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</si>
  <si>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</si>
  <si>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</si>
  <si>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</si>
  <si>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</si>
  <si>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</si>
  <si>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</si>
  <si>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</si>
  <si>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</si>
  <si>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</si>
  <si>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</si>
  <si>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</si>
  <si>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</si>
  <si>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</si>
  <si>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</si>
  <si>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</si>
  <si>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</si>
  <si>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</si>
  <si>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</si>
  <si>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</si>
  <si>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</si>
  <si>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</si>
  <si>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</si>
  <si>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</si>
  <si>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</si>
  <si>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</si>
  <si>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</si>
  <si>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</si>
  <si>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</si>
  <si>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</si>
  <si>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</si>
  <si>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</si>
  <si>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</si>
  <si>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</si>
  <si>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</si>
  <si>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</si>
  <si>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</si>
  <si>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</si>
  <si>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</si>
  <si>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</si>
  <si>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</si>
  <si>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</si>
  <si>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</si>
  <si>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</si>
  <si>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</si>
  <si>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</si>
  <si>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</si>
  <si>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</si>
  <si>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</si>
  <si>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</si>
  <si>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</si>
  <si>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</si>
  <si>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</si>
  <si>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</si>
  <si>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</si>
  <si>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</si>
  <si>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</si>
  <si>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</si>
  <si>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</si>
  <si>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</si>
  <si>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</si>
  <si>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</si>
  <si>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</si>
  <si>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</si>
  <si>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</si>
  <si>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</si>
  <si>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</si>
  <si>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</si>
  <si>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</si>
  <si>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</si>
  <si>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</si>
  <si>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</si>
  <si>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</si>
  <si>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</si>
  <si>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</si>
  <si>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</si>
  <si>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</si>
  <si>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</si>
  <si>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</si>
  <si>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</si>
  <si>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</si>
  <si>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</si>
  <si>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</si>
  <si>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</si>
  <si>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</si>
  <si>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</si>
  <si>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</si>
  <si>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</si>
  <si>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</si>
  <si>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</si>
  <si>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</si>
  <si>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</si>
  <si>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</si>
  <si>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</si>
  <si>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</si>
  <si>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</si>
  <si>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</si>
  <si>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</si>
  <si>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</si>
  <si>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</si>
  <si>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</si>
  <si>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</si>
  <si>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</si>
  <si>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</si>
  <si>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</si>
  <si>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</si>
  <si>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</si>
  <si>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</si>
  <si>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</si>
  <si>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</si>
  <si>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</si>
  <si>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</si>
  <si>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</si>
  <si>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</si>
  <si>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</si>
  <si>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</si>
  <si>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</si>
  <si>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</si>
  <si>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</si>
  <si>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</si>
  <si>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</si>
  <si>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</si>
  <si>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</si>
  <si>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</si>
  <si>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</si>
  <si>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</si>
  <si>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</si>
  <si>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</si>
  <si>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</si>
  <si>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</si>
  <si>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</si>
  <si>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</si>
  <si>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</si>
  <si>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</si>
  <si>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</si>
  <si>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</si>
  <si>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</si>
  <si>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</si>
  <si>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</si>
  <si>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</si>
  <si>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</si>
  <si>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</si>
  <si>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</si>
  <si>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</si>
  <si>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</si>
  <si>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</si>
  <si>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</si>
  <si>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</si>
  <si>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</si>
  <si>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</si>
  <si>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</si>
  <si>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</si>
  <si>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</si>
  <si>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</si>
  <si>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</si>
  <si>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</si>
  <si>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</si>
  <si>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</si>
  <si>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</si>
  <si>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</si>
  <si>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</si>
  <si>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</si>
  <si>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</si>
  <si>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</si>
  <si>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</si>
  <si>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</si>
  <si>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</si>
  <si>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</si>
  <si>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</si>
  <si>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</si>
  <si>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</si>
  <si>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</si>
  <si>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</si>
  <si>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</si>
  <si>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</si>
  <si>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</si>
  <si>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</si>
  <si>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</si>
  <si>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</si>
  <si>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</si>
  <si>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</si>
  <si>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</si>
  <si>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</si>
  <si>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</si>
  <si>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</si>
  <si>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</si>
  <si>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</si>
  <si>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</si>
  <si>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</si>
  <si>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</si>
  <si>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</si>
  <si>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</si>
  <si>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</si>
  <si>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</si>
  <si>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</si>
  <si>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</si>
  <si>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</si>
  <si>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</si>
  <si>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</si>
  <si>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</si>
  <si>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</si>
  <si>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</si>
  <si>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</si>
  <si>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</si>
  <si>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</si>
  <si>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</si>
  <si>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</si>
  <si>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</si>
  <si>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</si>
  <si>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</si>
  <si>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</si>
  <si>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</si>
  <si>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</si>
  <si>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</si>
  <si>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</si>
  <si>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</si>
  <si>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</si>
  <si>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</si>
  <si>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</si>
  <si>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</si>
  <si>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</si>
  <si>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</si>
  <si>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</si>
  <si>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</si>
  <si>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</si>
  <si>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</si>
  <si>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</si>
  <si>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</si>
  <si>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</si>
  <si>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</si>
  <si>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</si>
  <si>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</si>
  <si>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</si>
  <si>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</si>
  <si>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</si>
  <si>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</si>
  <si>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</si>
  <si>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</si>
  <si>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</si>
  <si>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</si>
  <si>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</si>
  <si>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</si>
  <si>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</si>
  <si>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</si>
  <si>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</si>
  <si>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</si>
  <si>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</si>
  <si>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</si>
  <si>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</si>
  <si>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</si>
  <si>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</si>
  <si>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</si>
  <si>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</si>
  <si>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</si>
  <si>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</si>
  <si>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</si>
  <si>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</si>
  <si>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</si>
  <si>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</si>
  <si>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</si>
  <si>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</si>
  <si>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</si>
  <si>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</si>
  <si>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</si>
  <si>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</si>
  <si>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</si>
  <si>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</si>
  <si>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</si>
  <si>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</si>
  <si>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</si>
  <si>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</si>
  <si>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</si>
  <si>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</si>
  <si>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</si>
  <si>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</si>
  <si>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</si>
  <si>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</si>
  <si>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</si>
  <si>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</si>
  <si>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</si>
  <si>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</si>
  <si>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</si>
  <si>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</si>
  <si>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</si>
  <si>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</si>
  <si>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</si>
  <si>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</si>
  <si>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</si>
  <si>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</si>
  <si>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</si>
  <si>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</si>
  <si>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</si>
  <si>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</si>
  <si>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</si>
  <si>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</si>
  <si>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</si>
  <si>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</si>
  <si>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</si>
  <si>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</si>
  <si>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</si>
  <si>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</si>
  <si>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</si>
  <si>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</si>
  <si>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</si>
  <si>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</si>
  <si>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</si>
  <si>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</si>
  <si>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</si>
  <si>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</si>
  <si>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</si>
  <si>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</si>
  <si>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</si>
  <si>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</si>
  <si>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</si>
  <si>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</si>
  <si>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</si>
  <si>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</si>
  <si>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</si>
  <si>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</si>
  <si>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</si>
  <si>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</si>
  <si>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</si>
  <si>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</si>
  <si>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</si>
  <si>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</si>
  <si>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</si>
  <si>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</si>
  <si>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</si>
  <si>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</si>
  <si>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</si>
  <si>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</si>
  <si>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</si>
  <si>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</si>
  <si>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</si>
  <si>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</si>
  <si>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</si>
  <si>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</si>
  <si>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</si>
  <si>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</si>
  <si>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</si>
  <si>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</si>
  <si>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</si>
  <si>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</si>
  <si>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</si>
  <si>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</si>
  <si>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</si>
  <si>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</si>
  <si>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</si>
  <si>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</si>
  <si>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</si>
  <si>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</si>
  <si>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</si>
  <si>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</si>
  <si>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</si>
  <si>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</si>
  <si>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</si>
  <si>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</si>
  <si>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</si>
  <si>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</si>
  <si>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</si>
  <si>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</si>
  <si>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</si>
  <si>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</si>
  <si>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</si>
  <si>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</si>
  <si>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</si>
  <si>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</si>
  <si>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</si>
  <si>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</si>
  <si>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</si>
  <si>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</si>
  <si>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</si>
  <si>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</si>
  <si>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</si>
  <si>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</si>
  <si>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</si>
  <si>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</si>
  <si>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</si>
  <si>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</si>
  <si>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</si>
  <si>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</si>
  <si>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</si>
  <si>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</si>
  <si>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</si>
  <si>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</si>
  <si>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</si>
  <si>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</si>
  <si>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</si>
  <si>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</si>
  <si>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</si>
  <si>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</si>
  <si>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</si>
  <si>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</si>
  <si>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</si>
  <si>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</si>
  <si>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</si>
  <si>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</si>
  <si>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</si>
  <si>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</si>
  <si>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</si>
  <si>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</si>
  <si>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</si>
  <si>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</si>
  <si>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</si>
  <si>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</si>
  <si>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</si>
  <si>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</si>
  <si>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</si>
  <si>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</si>
  <si>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</si>
  <si>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</si>
  <si>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</si>
  <si>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</si>
  <si>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</si>
  <si>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</si>
  <si>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</si>
  <si>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</si>
  <si>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</si>
  <si>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</si>
  <si>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</si>
  <si>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</si>
  <si>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</si>
  <si>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</si>
  <si>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</si>
  <si>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</si>
  <si>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</si>
  <si>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</si>
  <si>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</si>
  <si>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</si>
  <si>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</si>
  <si>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</si>
  <si>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</si>
  <si>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</si>
  <si>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</si>
  <si>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</si>
  <si>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</si>
  <si>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</si>
  <si>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</si>
  <si>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</si>
  <si>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</si>
  <si>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</si>
  <si>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</si>
  <si>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</si>
  <si>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</si>
  <si>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</si>
  <si>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</si>
  <si>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</si>
  <si>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</si>
  <si>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</si>
  <si>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</si>
  <si>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</si>
  <si>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</si>
  <si>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</si>
  <si>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</si>
  <si>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</si>
  <si>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</si>
  <si>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</si>
  <si>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</si>
  <si>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</si>
  <si>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</si>
  <si>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</si>
  <si>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</si>
  <si>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</si>
  <si>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</si>
  <si>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</si>
  <si>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</si>
  <si>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</si>
  <si>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</si>
  <si>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</si>
  <si>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</si>
  <si>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</si>
  <si>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</si>
  <si>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</si>
  <si>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</si>
  <si>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</si>
  <si>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</si>
  <si>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</si>
  <si>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</si>
  <si>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</si>
  <si>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</si>
  <si>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</si>
  <si>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</si>
  <si>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</si>
  <si>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</si>
  <si>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</si>
  <si>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</si>
  <si>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</si>
  <si>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</si>
  <si>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</si>
  <si>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</si>
  <si>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</si>
  <si>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</si>
  <si>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</si>
  <si>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</si>
  <si>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</si>
  <si>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</si>
  <si>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</si>
  <si>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</si>
  <si>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</si>
  <si>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</si>
  <si>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</si>
  <si>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</si>
  <si>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</si>
  <si>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</si>
  <si>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</si>
  <si>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</si>
  <si>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</si>
  <si>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</si>
  <si>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</si>
  <si>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</si>
  <si>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</si>
  <si>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</si>
  <si>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</si>
  <si>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</si>
  <si>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</si>
  <si>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</si>
  <si>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</si>
  <si>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</si>
  <si>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</si>
  <si>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</si>
  <si>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</si>
  <si>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</si>
  <si>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</si>
  <si>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</si>
  <si>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</si>
  <si>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</si>
  <si>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</si>
  <si>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</si>
  <si>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</si>
  <si>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</si>
  <si>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</si>
  <si>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</si>
  <si>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</si>
  <si>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</si>
  <si>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</si>
  <si>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</si>
  <si>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</si>
  <si>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</si>
  <si>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</si>
  <si>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</si>
  <si>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</si>
  <si>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</si>
  <si>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</si>
  <si>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</si>
  <si>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</si>
  <si>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</si>
  <si>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</si>
  <si>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</si>
  <si>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</si>
  <si>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</si>
  <si>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</si>
  <si>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</si>
  <si>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</si>
  <si>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</si>
  <si>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</si>
  <si>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</si>
  <si>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</si>
  <si>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</si>
  <si>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</si>
  <si>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</si>
  <si>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</si>
  <si>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</si>
  <si>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</si>
  <si>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</si>
  <si>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</si>
  <si>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</si>
  <si>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</si>
  <si>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</si>
  <si>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</si>
  <si>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</si>
  <si>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</si>
  <si>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</si>
  <si>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</si>
  <si>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</si>
  <si>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</si>
  <si>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</si>
  <si>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</si>
  <si>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</si>
  <si>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</si>
  <si>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</si>
  <si>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</si>
  <si>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</si>
  <si>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</si>
  <si>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</si>
  <si>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</si>
  <si>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</si>
  <si>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</si>
  <si>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</si>
  <si>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</si>
  <si>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</si>
  <si>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</si>
  <si>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</si>
  <si>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</si>
  <si>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</si>
  <si>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</si>
  <si>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</si>
  <si>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</si>
  <si>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</si>
  <si>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</si>
  <si>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</si>
  <si>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</si>
  <si>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</si>
  <si>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</si>
  <si>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</si>
  <si>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</si>
  <si>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</si>
  <si>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</si>
  <si>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</si>
  <si>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</si>
  <si>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</si>
  <si>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</si>
  <si>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</si>
  <si>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</si>
  <si>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</si>
  <si>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</si>
  <si>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</si>
  <si>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</si>
  <si>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</si>
  <si>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</si>
  <si>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</si>
  <si>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</si>
  <si>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</si>
  <si>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</si>
  <si>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</si>
  <si>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</si>
  <si>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</si>
  <si>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</si>
  <si>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</si>
  <si>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</si>
  <si>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</si>
  <si>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</si>
  <si>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</si>
  <si>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</si>
  <si>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</si>
  <si>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</si>
  <si>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</si>
  <si>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</si>
  <si>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</si>
  <si>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</si>
  <si>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</si>
  <si>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</si>
  <si>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</si>
  <si>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</si>
  <si>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</si>
  <si>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</si>
  <si>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</si>
  <si>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</si>
  <si>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</si>
  <si>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</si>
  <si>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</si>
  <si>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</si>
  <si>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</si>
  <si>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</si>
  <si>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</si>
  <si>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</si>
  <si>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</si>
  <si>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</si>
  <si>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</si>
  <si>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</si>
  <si>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</si>
  <si>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</si>
  <si>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</si>
  <si>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</si>
  <si>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</si>
  <si>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</si>
  <si>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</si>
  <si>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</si>
  <si>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</si>
  <si>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</si>
  <si>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</si>
  <si>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</si>
  <si>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</si>
  <si>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</si>
  <si>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</si>
  <si>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</si>
  <si>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</si>
  <si>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</si>
  <si>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</si>
  <si>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</si>
  <si>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</si>
  <si>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</si>
  <si>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</si>
  <si>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</si>
  <si>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</si>
  <si>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</si>
  <si>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</si>
  <si>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</si>
  <si>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</si>
  <si>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</si>
  <si>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</si>
  <si>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</si>
  <si>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</si>
  <si>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</si>
  <si>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</si>
  <si>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</si>
  <si>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</si>
  <si>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</si>
  <si>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</si>
  <si>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</si>
  <si>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</si>
  <si>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</si>
  <si>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</si>
  <si>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</si>
  <si>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</si>
  <si>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</si>
  <si>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</si>
  <si>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</si>
  <si>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</si>
  <si>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</si>
  <si>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</si>
  <si>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</si>
  <si>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</si>
  <si>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</si>
  <si>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</si>
  <si>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</si>
  <si>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</si>
  <si>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</si>
  <si>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</si>
  <si>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</si>
  <si>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</si>
  <si>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</si>
  <si>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</si>
  <si>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</si>
  <si>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</si>
  <si>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</si>
  <si>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</si>
  <si>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</si>
  <si>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</si>
  <si>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</si>
  <si>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</si>
  <si>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</si>
  <si>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</si>
  <si>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</si>
  <si>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</si>
  <si>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</si>
  <si>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</si>
  <si>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</si>
  <si>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</si>
  <si>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</si>
  <si>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</si>
  <si>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</si>
  <si>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</si>
  <si>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</si>
  <si>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</si>
  <si>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</si>
  <si>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</si>
  <si>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</si>
  <si>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</si>
  <si>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</si>
  <si>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</si>
  <si>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</si>
  <si>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</si>
  <si>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</si>
  <si>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</si>
  <si>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</si>
  <si>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</si>
  <si>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</si>
  <si>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</si>
  <si>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</si>
  <si>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</si>
  <si>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</si>
  <si>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</si>
  <si>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</si>
  <si>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</si>
  <si>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</si>
  <si>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</si>
  <si>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</si>
  <si>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</si>
  <si>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</si>
  <si>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</si>
  <si>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</si>
  <si>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</si>
  <si>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</si>
  <si>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</si>
  <si>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</si>
  <si>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</si>
  <si>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</si>
  <si>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</si>
  <si>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</si>
  <si>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</si>
  <si>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</si>
  <si>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</si>
  <si>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</si>
  <si>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</si>
  <si>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</si>
  <si>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</si>
  <si>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</si>
  <si>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</si>
  <si>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</si>
  <si>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</si>
  <si>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</si>
  <si>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</si>
  <si>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</si>
  <si>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</si>
  <si>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</si>
  <si>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</si>
  <si>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</si>
  <si>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</si>
  <si>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</si>
  <si>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</si>
  <si>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</si>
  <si>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</si>
  <si>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</si>
  <si>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</si>
  <si>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</si>
  <si>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</si>
  <si>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</si>
  <si>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</si>
  <si>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</si>
  <si>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</si>
  <si>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</si>
  <si>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</si>
  <si>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</si>
  <si>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</si>
  <si>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</si>
  <si>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</si>
  <si>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</si>
  <si>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</si>
  <si>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</si>
  <si>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</si>
  <si>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</si>
  <si>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</si>
  <si>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</si>
  <si>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</si>
  <si>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</si>
  <si>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</si>
  <si>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</si>
  <si>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</si>
  <si>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</si>
  <si>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</si>
  <si>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</si>
  <si>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</si>
  <si>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</si>
  <si>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</si>
  <si>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</si>
  <si>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</si>
  <si>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</si>
  <si>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</si>
  <si>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</si>
  <si>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</si>
  <si>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</si>
  <si>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</si>
  <si>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</si>
  <si>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</si>
  <si>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</si>
  <si>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</si>
  <si>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</si>
  <si>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</si>
  <si>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</si>
  <si>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</si>
  <si>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</si>
  <si>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</si>
  <si>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</si>
  <si>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</si>
  <si>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</si>
  <si>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</si>
  <si>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</si>
  <si>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</si>
  <si>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</si>
  <si>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</si>
  <si>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</si>
  <si>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</si>
  <si>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</si>
  <si>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</si>
  <si>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</si>
  <si>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</si>
  <si>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</si>
  <si>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</si>
  <si>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</si>
  <si>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</si>
  <si>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</si>
  <si>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</si>
  <si>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</si>
  <si>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</si>
  <si>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</si>
  <si>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</si>
  <si>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</si>
  <si>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</si>
  <si>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</si>
  <si>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</si>
  <si>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</si>
  <si>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</si>
  <si>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</si>
  <si>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</si>
  <si>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</si>
  <si>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</si>
  <si>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</si>
  <si>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</si>
  <si>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</si>
  <si>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</si>
  <si>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</si>
  <si>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</si>
  <si>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</si>
  <si>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</si>
  <si>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</si>
  <si>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</si>
  <si>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</si>
  <si>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</si>
  <si>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</si>
  <si>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</si>
  <si>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</si>
  <si>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</si>
  <si>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</si>
  <si>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</si>
  <si>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</si>
  <si>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</si>
  <si>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</si>
  <si>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</si>
  <si>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</si>
  <si>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</si>
  <si>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</si>
  <si>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</si>
  <si>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</si>
  <si>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</si>
  <si>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</si>
  <si>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</si>
  <si>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</si>
  <si>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</si>
  <si>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</si>
  <si>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</si>
  <si>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</si>
  <si>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</si>
  <si>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</si>
  <si>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</si>
  <si>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</si>
  <si>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</si>
  <si>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</si>
  <si>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</si>
  <si>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</si>
  <si>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</si>
  <si>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</si>
  <si>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</si>
  <si>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</si>
  <si>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</si>
  <si>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</si>
  <si>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</si>
  <si>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</si>
  <si>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</si>
  <si>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</si>
  <si>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</si>
  <si>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</si>
  <si>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</si>
  <si>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</si>
  <si>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</si>
  <si>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</si>
  <si>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</si>
  <si>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</si>
  <si>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</si>
  <si>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</si>
  <si>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</si>
  <si>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</si>
  <si>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</si>
  <si>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</si>
  <si>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</si>
  <si>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</si>
  <si>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</si>
  <si>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</si>
  <si>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</si>
  <si>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</si>
  <si>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</si>
  <si>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</si>
  <si>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</si>
  <si>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</si>
  <si>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</si>
  <si>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</si>
  <si>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</si>
  <si>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</si>
  <si>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</si>
  <si>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</si>
  <si>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</si>
  <si>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</si>
  <si>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</si>
  <si>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</si>
  <si>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</si>
  <si>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</si>
  <si>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</si>
  <si>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</si>
  <si>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</si>
  <si>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</si>
  <si>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</si>
  <si>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</si>
  <si>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</si>
  <si>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</si>
  <si>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</si>
  <si>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</si>
  <si>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</si>
  <si>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</si>
  <si>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</si>
  <si>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</si>
  <si>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</si>
  <si>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</si>
  <si>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</si>
  <si>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</si>
  <si>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</si>
  <si>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</si>
  <si>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</si>
  <si>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</si>
  <si>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</si>
  <si>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</si>
  <si>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</si>
  <si>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</si>
  <si>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</si>
  <si>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</si>
  <si>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</si>
  <si>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</si>
  <si>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</si>
  <si>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</si>
  <si>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</si>
  <si>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</si>
  <si>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</si>
  <si>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</si>
  <si>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</si>
  <si>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</si>
  <si>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</si>
  <si>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</si>
  <si>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</si>
  <si>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</si>
  <si>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</si>
  <si>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</si>
  <si>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</si>
  <si>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</si>
  <si>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</si>
  <si>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</si>
  <si>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</si>
  <si>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</si>
  <si>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</si>
  <si>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</si>
  <si>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</si>
  <si>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</si>
  <si>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</si>
  <si>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</si>
  <si>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</si>
  <si>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</si>
  <si>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</si>
  <si>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</si>
  <si>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</si>
  <si>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</si>
  <si>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</si>
  <si>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</si>
  <si>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</si>
  <si>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</si>
  <si>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</si>
  <si>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</si>
  <si>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</si>
  <si>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</si>
  <si>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</si>
  <si>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</si>
  <si>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</si>
  <si>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</si>
  <si>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</si>
  <si>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</si>
  <si>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</si>
  <si>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</si>
  <si>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</si>
  <si>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</si>
  <si>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</si>
  <si>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</si>
  <si>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</si>
  <si>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</si>
  <si>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</si>
  <si>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</si>
  <si>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</si>
  <si>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</si>
  <si>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</si>
  <si>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</si>
  <si>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</si>
  <si>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</si>
  <si>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</si>
  <si>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</si>
  <si>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</si>
  <si>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</si>
  <si>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</si>
  <si>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</si>
  <si>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</si>
  <si>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</si>
  <si>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</si>
  <si>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</si>
  <si>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</si>
  <si>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</si>
  <si>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</si>
  <si>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</si>
  <si>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</si>
  <si>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</si>
  <si>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</si>
  <si>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</si>
  <si>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</si>
  <si>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</si>
  <si>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</si>
  <si>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</si>
  <si>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</si>
  <si>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</si>
  <si>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</si>
  <si>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</si>
  <si>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</si>
  <si>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</si>
  <si>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</si>
  <si>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</si>
  <si>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</si>
  <si>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</si>
  <si>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</si>
  <si>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</si>
  <si>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</si>
  <si>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</si>
  <si>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</si>
  <si>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</si>
  <si>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</si>
  <si>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</si>
  <si>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</si>
  <si>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</si>
  <si>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</si>
  <si>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</si>
  <si>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</si>
  <si>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</si>
  <si>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</si>
  <si>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</si>
  <si>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</si>
  <si>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</si>
  <si>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</si>
  <si>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</si>
  <si>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</si>
  <si>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</si>
  <si>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</si>
  <si>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</si>
  <si>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</si>
  <si>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</si>
  <si>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</si>
  <si>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</si>
  <si>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</si>
  <si>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</si>
  <si>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</si>
  <si>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</si>
  <si>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</si>
  <si>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</si>
  <si>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</si>
  <si>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</si>
  <si>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</si>
  <si>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</si>
  <si>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</si>
  <si>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</si>
  <si>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</si>
  <si>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</si>
  <si>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</si>
  <si>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</si>
  <si>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</si>
  <si>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</si>
  <si>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</si>
  <si>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</si>
  <si>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</si>
  <si>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</si>
  <si>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</si>
  <si>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</si>
  <si>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</si>
  <si>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</si>
  <si>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</si>
  <si>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</si>
  <si>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</si>
  <si>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</si>
  <si>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</si>
  <si>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</si>
  <si>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</si>
  <si>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</si>
  <si>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</si>
  <si>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</si>
  <si>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</si>
  <si>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</si>
  <si>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</si>
  <si>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</si>
  <si>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</si>
  <si>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</si>
  <si>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</si>
  <si>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</si>
  <si>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</si>
  <si>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</si>
  <si>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</si>
  <si>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</si>
  <si>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</si>
  <si>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</si>
  <si>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</si>
  <si>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</si>
  <si>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</si>
  <si>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</si>
  <si>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</si>
  <si>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</si>
  <si>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</si>
  <si>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</si>
  <si>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</si>
  <si>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</si>
  <si>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</si>
  <si>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</si>
  <si>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</si>
  <si>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</si>
  <si>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</si>
  <si>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</si>
  <si>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</si>
  <si>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</si>
  <si>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</si>
  <si>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</si>
  <si>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</si>
  <si>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</si>
  <si>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</si>
  <si>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</si>
  <si>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</si>
  <si>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</si>
  <si>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</si>
  <si>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</si>
  <si>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</si>
  <si>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</si>
  <si>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</si>
  <si>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</si>
  <si>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</si>
  <si>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</si>
  <si>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</si>
  <si>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</si>
  <si>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</si>
  <si>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</si>
  <si>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</si>
  <si>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</si>
  <si>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</si>
  <si>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</si>
  <si>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</si>
  <si>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</si>
  <si>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</si>
  <si>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</si>
  <si>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</si>
  <si>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</si>
  <si>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</si>
  <si>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</si>
  <si>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</si>
  <si>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</si>
  <si>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</si>
  <si>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</si>
  <si>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</si>
  <si>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</si>
  <si>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</si>
  <si>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</si>
  <si>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</si>
  <si>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</si>
  <si>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</si>
  <si>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</si>
  <si>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</si>
  <si>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</si>
  <si>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</si>
  <si>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</si>
  <si>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</si>
  <si>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</si>
  <si>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</si>
  <si>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</si>
  <si>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</si>
  <si>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</si>
  <si>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</si>
  <si>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</si>
  <si>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</si>
  <si>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</si>
  <si>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</si>
  <si>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</si>
  <si>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</si>
  <si>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</si>
  <si>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</si>
  <si>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</si>
  <si>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</si>
  <si>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</si>
  <si>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</si>
  <si>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</si>
  <si>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</si>
  <si>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</si>
  <si>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</si>
  <si>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</si>
  <si>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</si>
  <si>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</si>
  <si>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</si>
  <si>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</si>
  <si>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</si>
  <si>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</si>
  <si>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</si>
  <si>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</si>
  <si>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</si>
  <si>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</si>
  <si>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</si>
  <si>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</si>
  <si>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</si>
  <si>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</si>
  <si>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</si>
  <si>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</si>
  <si>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</si>
  <si>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</si>
  <si>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</si>
  <si>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</si>
  <si>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</si>
  <si>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</si>
  <si>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</si>
  <si>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</si>
  <si>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</si>
  <si>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</si>
  <si>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</si>
  <si>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</si>
  <si>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</si>
  <si>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</si>
  <si>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</si>
  <si>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</si>
  <si>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</si>
  <si>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</si>
  <si>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</si>
  <si>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</si>
  <si>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</si>
  <si>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</si>
  <si>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</si>
  <si>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</si>
  <si>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</si>
  <si>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</si>
  <si>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</si>
  <si>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</si>
  <si>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</si>
  <si>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</si>
  <si>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</si>
  <si>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</si>
  <si>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</si>
  <si>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</si>
  <si>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</si>
  <si>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</si>
  <si>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</si>
  <si>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</si>
  <si>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</si>
  <si>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</si>
  <si>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</si>
  <si>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</si>
  <si>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</si>
  <si>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</si>
  <si>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</si>
  <si>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</si>
  <si>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</si>
  <si>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</si>
  <si>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</si>
  <si>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</si>
  <si>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</si>
  <si>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</si>
  <si>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</si>
  <si>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</si>
  <si>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</si>
  <si>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</si>
  <si>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</si>
  <si>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</si>
  <si>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</si>
  <si>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</si>
  <si>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</si>
  <si>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</si>
  <si>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</si>
  <si>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</si>
  <si>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</si>
  <si>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</si>
  <si>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</si>
  <si>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</si>
  <si>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</si>
  <si>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</si>
  <si>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</si>
  <si>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</si>
  <si>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</si>
  <si>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</si>
  <si>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</si>
  <si>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</si>
  <si>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</si>
  <si>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</si>
  <si>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</si>
  <si>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</si>
  <si>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</si>
  <si>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</si>
  <si>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</si>
  <si>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</si>
  <si>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</si>
  <si>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</si>
  <si>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</si>
  <si>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</si>
  <si>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</si>
  <si>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</si>
  <si>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</si>
  <si>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</si>
  <si>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</si>
  <si>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</si>
  <si>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</si>
  <si>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</si>
  <si>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</si>
  <si>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</si>
  <si>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</si>
  <si>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</si>
  <si>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</si>
  <si>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</si>
  <si>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</si>
  <si>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</si>
  <si>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</si>
  <si>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</si>
  <si>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</si>
  <si>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</si>
  <si>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</si>
  <si>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</si>
  <si>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</si>
  <si>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</si>
  <si>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</si>
  <si>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</si>
  <si>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</si>
  <si>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</si>
  <si>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</si>
  <si>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</si>
  <si>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</si>
  <si>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</si>
  <si>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</si>
  <si>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</si>
  <si>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</si>
  <si>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</si>
  <si>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</si>
  <si>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</si>
  <si>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</si>
  <si>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</si>
  <si>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</si>
  <si>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</si>
  <si>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</si>
  <si>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</si>
  <si>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</si>
  <si>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</si>
  <si>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</si>
  <si>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</si>
  <si>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</si>
  <si>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</si>
  <si>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</si>
  <si>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</si>
  <si>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</si>
  <si>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</si>
  <si>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</si>
  <si>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</si>
  <si>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</si>
  <si>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</si>
  <si>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</si>
  <si>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</si>
  <si>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</si>
  <si>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</si>
  <si>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</si>
  <si>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</si>
  <si>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</si>
  <si>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</si>
  <si>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</si>
  <si>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</si>
  <si>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</si>
  <si>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</si>
  <si>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</si>
  <si>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</si>
  <si>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</si>
  <si>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</si>
  <si>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</si>
  <si>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</si>
  <si>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</si>
  <si>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</si>
  <si>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</si>
  <si>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</si>
  <si>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</si>
  <si>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</si>
  <si>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</si>
  <si>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</si>
  <si>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</si>
  <si>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</si>
  <si>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</si>
  <si>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</si>
  <si>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</si>
  <si>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</si>
  <si>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</si>
  <si>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</si>
  <si>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</si>
  <si>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</si>
  <si>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</si>
  <si>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</si>
  <si>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</si>
  <si>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</si>
  <si>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</si>
  <si>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</si>
  <si>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</si>
  <si>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</si>
  <si>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</si>
  <si>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</si>
  <si>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</si>
  <si>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</si>
  <si>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</si>
  <si>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</si>
  <si>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</si>
  <si>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</si>
  <si>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</si>
  <si>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</si>
  <si>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</si>
  <si>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</si>
  <si>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</si>
  <si>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</si>
  <si>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</si>
  <si>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</si>
  <si>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</si>
  <si>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</si>
  <si>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</si>
  <si>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</si>
  <si>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</si>
  <si>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</si>
  <si>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</si>
  <si>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</si>
  <si>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</si>
  <si>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</si>
  <si>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</si>
  <si>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</si>
  <si>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</si>
  <si>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</si>
  <si>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</si>
  <si>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</si>
  <si>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</si>
  <si>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</si>
  <si>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</si>
  <si>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</si>
  <si>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</si>
  <si>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</si>
  <si>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</si>
  <si>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</si>
  <si>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</si>
  <si>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</si>
  <si>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</si>
  <si>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</si>
  <si>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</si>
  <si>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</si>
  <si>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</si>
  <si>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</si>
  <si>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</si>
  <si>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</si>
  <si>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</si>
  <si>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</si>
  <si>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</si>
  <si>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</si>
  <si>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</si>
  <si>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</si>
  <si>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</si>
  <si>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</si>
  <si>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</si>
  <si>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</si>
  <si>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</si>
  <si>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</si>
  <si>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</si>
  <si>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</si>
  <si>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</si>
  <si>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</si>
  <si>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</si>
  <si>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</si>
  <si>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</si>
  <si>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</si>
  <si>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</si>
  <si>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</si>
  <si>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</si>
  <si>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</si>
  <si>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</si>
  <si>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</si>
  <si>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</si>
  <si>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</si>
  <si>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</si>
  <si>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</si>
  <si>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</si>
  <si>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</si>
  <si>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</si>
  <si>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</si>
  <si>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</si>
  <si>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</si>
  <si>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</si>
  <si>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</si>
  <si>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</si>
  <si>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</si>
  <si>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</si>
  <si>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</si>
  <si>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</si>
  <si>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</si>
  <si>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</si>
  <si>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</si>
  <si>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</si>
  <si>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</si>
  <si>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</si>
  <si>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</si>
  <si>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</si>
  <si>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</si>
  <si>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</si>
  <si>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</si>
  <si>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</si>
  <si>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</si>
  <si>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</si>
  <si>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</si>
  <si>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</si>
  <si>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</si>
  <si>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</si>
  <si>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</si>
  <si>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</si>
  <si>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</si>
  <si>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</si>
  <si>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</si>
  <si>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</si>
  <si>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</si>
  <si>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</si>
  <si>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</si>
  <si>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</si>
  <si>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</si>
  <si>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</si>
  <si>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</si>
  <si>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</si>
  <si>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</si>
  <si>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</si>
  <si>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</si>
  <si>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</si>
  <si>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</si>
  <si>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</si>
  <si>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</si>
  <si>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</si>
  <si>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</si>
  <si>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</si>
  <si>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</si>
  <si>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</si>
  <si>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</si>
  <si>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</si>
  <si>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</si>
  <si>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</si>
  <si>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</si>
  <si>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</si>
  <si>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</si>
  <si>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</si>
  <si>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</si>
  <si>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</si>
  <si>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</si>
  <si>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</si>
  <si>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</si>
  <si>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</si>
  <si>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</si>
  <si>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</si>
  <si>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</si>
  <si>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</si>
  <si>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</si>
  <si>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</si>
  <si>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</si>
  <si>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</si>
  <si>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</si>
  <si>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</si>
  <si>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</si>
  <si>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</si>
  <si>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</si>
  <si>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</si>
  <si>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</si>
  <si>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</si>
  <si>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</si>
  <si>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</si>
  <si>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</si>
  <si>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</si>
  <si>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</si>
  <si>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</si>
  <si>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</si>
  <si>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</si>
  <si>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</si>
  <si>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</si>
  <si>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</si>
  <si>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</si>
  <si>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</si>
  <si>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</si>
  <si>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</si>
  <si>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</si>
  <si>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</si>
  <si>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</si>
  <si>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</si>
  <si>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</si>
  <si>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</si>
  <si>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</si>
  <si>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</si>
  <si>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</si>
  <si>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</si>
  <si>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</si>
  <si>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</si>
  <si>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</si>
  <si>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</si>
  <si>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</si>
  <si>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</si>
  <si>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</si>
  <si>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</si>
  <si>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</si>
  <si>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</si>
  <si>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</si>
  <si>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</si>
  <si>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</si>
  <si>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</si>
  <si>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</si>
  <si>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</si>
  <si>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</si>
  <si>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</si>
  <si>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</si>
  <si>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</si>
  <si>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</si>
  <si>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</si>
  <si>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</si>
  <si>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</si>
  <si>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</si>
  <si>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</si>
  <si>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</si>
  <si>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</si>
  <si>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</si>
  <si>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</si>
  <si>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</si>
  <si>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</si>
  <si>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</si>
  <si>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</si>
  <si>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</si>
  <si>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</si>
  <si>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</si>
  <si>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</si>
  <si>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</si>
  <si>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</si>
  <si>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</si>
  <si>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</si>
  <si>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</si>
  <si>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</si>
  <si>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</si>
  <si>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</si>
  <si>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</si>
  <si>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</si>
  <si>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</si>
  <si>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</si>
  <si>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</si>
  <si>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</si>
  <si>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</si>
  <si>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</si>
  <si>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</si>
  <si>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</si>
  <si>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</si>
  <si>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</si>
  <si>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</si>
  <si>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</si>
  <si>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</si>
  <si>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</si>
  <si>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</si>
  <si>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</si>
  <si>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</si>
  <si>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</si>
  <si>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</si>
  <si>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</si>
  <si>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</si>
  <si>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</si>
  <si>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</si>
  <si>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</si>
  <si>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</si>
  <si>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</si>
  <si>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</si>
  <si>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</si>
  <si>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</si>
  <si>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</si>
  <si>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</si>
  <si>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</si>
  <si>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</si>
  <si>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</si>
  <si>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</si>
  <si>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</si>
  <si>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</si>
  <si>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</si>
  <si>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</si>
  <si>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</si>
  <si>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</si>
  <si>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</si>
  <si>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</si>
  <si>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</si>
  <si>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</si>
  <si>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</si>
  <si>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</si>
  <si>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</si>
  <si>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</si>
  <si>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</si>
  <si>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</si>
  <si>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</si>
  <si>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</si>
  <si>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</si>
  <si>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</si>
  <si>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</si>
  <si>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</si>
  <si>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</si>
  <si>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</si>
  <si>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</si>
  <si>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</si>
  <si>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</si>
  <si>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</si>
  <si>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</si>
  <si>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</si>
  <si>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</si>
  <si>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</si>
  <si>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</si>
  <si>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</si>
  <si>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</si>
  <si>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</si>
  <si>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</si>
  <si>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</si>
  <si>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</si>
  <si>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</si>
  <si>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</si>
  <si>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</si>
  <si>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</si>
  <si>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</si>
  <si>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</si>
  <si>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</si>
  <si>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</si>
  <si>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</si>
  <si>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</si>
  <si>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</si>
  <si>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</si>
  <si>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</si>
  <si>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</si>
  <si>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</si>
  <si>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</si>
  <si>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</si>
  <si>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</si>
  <si>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</si>
  <si>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</si>
  <si>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</si>
  <si>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</si>
  <si>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</si>
  <si>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</si>
  <si>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</si>
  <si>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</si>
  <si>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</si>
  <si>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</si>
  <si>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</si>
  <si>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</si>
  <si>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</si>
  <si>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</si>
  <si>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</si>
  <si>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</si>
  <si>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</si>
  <si>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</si>
  <si>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</si>
  <si>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</si>
  <si>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</si>
  <si>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</si>
  <si>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</si>
  <si>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</si>
  <si>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</si>
  <si>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</si>
  <si>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</si>
  <si>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</si>
  <si>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</si>
  <si>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</si>
  <si>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</si>
  <si>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</si>
  <si>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</si>
  <si>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</si>
  <si>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</si>
  <si>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</si>
  <si>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</si>
  <si>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</si>
  <si>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</si>
  <si>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</si>
  <si>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</si>
  <si>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</si>
  <si>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</si>
  <si>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</si>
  <si>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</si>
  <si>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</si>
  <si>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</si>
  <si>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</si>
  <si>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</si>
  <si>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</si>
  <si>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</si>
  <si>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</si>
  <si>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</si>
  <si>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</si>
  <si>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</si>
  <si>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</si>
  <si>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</si>
  <si>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</si>
  <si>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</si>
  <si>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</si>
  <si>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</si>
  <si>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</si>
  <si>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</si>
  <si>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</si>
  <si>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</si>
  <si>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</si>
  <si>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</si>
  <si>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</si>
  <si>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</si>
  <si>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</si>
  <si>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</si>
  <si>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</si>
  <si>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</si>
  <si>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</si>
  <si>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</si>
  <si>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</si>
  <si>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</si>
  <si>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</si>
  <si>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</si>
  <si>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</si>
  <si>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</si>
  <si>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</si>
  <si>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</si>
  <si>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</si>
  <si>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</si>
  <si>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</si>
  <si>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</si>
  <si>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</si>
  <si>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</si>
  <si>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</si>
  <si>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</si>
  <si>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</si>
  <si>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</si>
  <si>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</si>
  <si>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</si>
  <si>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</si>
  <si>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</si>
  <si>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</si>
  <si>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</si>
  <si>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</si>
  <si>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</si>
  <si>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</si>
  <si>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</si>
  <si>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</si>
  <si>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</si>
  <si>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</si>
  <si>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</si>
  <si>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</si>
  <si>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</si>
  <si>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</si>
  <si>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</si>
  <si>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</si>
  <si>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</si>
  <si>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</si>
  <si>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</si>
  <si>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</si>
  <si>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</si>
  <si>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</si>
  <si>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</si>
  <si>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</si>
  <si>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</si>
  <si>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</si>
  <si>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</si>
  <si>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</si>
  <si>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</si>
  <si>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</si>
  <si>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</si>
  <si>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</si>
  <si>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</si>
  <si>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</si>
  <si>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</si>
  <si>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</si>
  <si>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</si>
  <si>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</si>
  <si>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</si>
  <si>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</si>
  <si>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</si>
  <si>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</si>
  <si>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</si>
  <si>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</si>
  <si>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</si>
  <si>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</si>
  <si>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</si>
  <si>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</si>
  <si>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</si>
  <si>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</si>
  <si>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</si>
  <si>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</si>
  <si>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</si>
  <si>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</si>
  <si>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</si>
  <si>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</si>
  <si>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</si>
  <si>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</si>
  <si>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</si>
  <si>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</si>
  <si>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</si>
  <si>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</si>
  <si>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</si>
  <si>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</si>
  <si>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</si>
  <si>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</si>
  <si>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</si>
  <si>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</si>
  <si>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</si>
  <si>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</si>
  <si>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</si>
  <si>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</si>
  <si>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</si>
  <si>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</si>
  <si>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</si>
  <si>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</si>
  <si>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</si>
  <si>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</si>
  <si>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</si>
  <si>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</si>
  <si>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</si>
  <si>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</si>
  <si>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</si>
  <si>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</si>
  <si>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</si>
  <si>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</si>
  <si>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</si>
  <si>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</si>
  <si>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</si>
  <si>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</si>
  <si>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</si>
  <si>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</si>
  <si>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</si>
  <si>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</si>
  <si>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</si>
  <si>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</si>
  <si>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</si>
  <si>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</si>
  <si>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</si>
  <si>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</si>
  <si>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</si>
  <si>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</si>
  <si>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</si>
  <si>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</si>
  <si>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</si>
  <si>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</si>
  <si>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</si>
  <si>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</si>
  <si>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</si>
  <si>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</si>
  <si>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</si>
  <si>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</si>
  <si>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</si>
  <si>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</si>
  <si>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</si>
  <si>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</si>
  <si>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</si>
  <si>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</si>
  <si>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</si>
  <si>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</si>
  <si>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</si>
  <si>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</si>
  <si>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</si>
  <si>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</si>
  <si>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</si>
  <si>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</si>
  <si>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</si>
  <si>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</si>
  <si>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</si>
  <si>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</si>
  <si>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</si>
  <si>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</si>
  <si>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</si>
  <si>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</si>
  <si>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</si>
  <si>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</si>
  <si>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</si>
  <si>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</si>
  <si>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</si>
  <si>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</si>
  <si>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</si>
  <si>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</si>
  <si>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</si>
  <si>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</si>
  <si>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</si>
  <si>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</si>
  <si>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</si>
  <si>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</si>
  <si>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</si>
  <si>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</si>
  <si>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</si>
  <si>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</si>
  <si>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</si>
  <si>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</si>
  <si>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</si>
  <si>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</si>
  <si>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</si>
  <si>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</si>
  <si>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</si>
  <si>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</si>
  <si>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</si>
  <si>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</si>
  <si>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</si>
  <si>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</si>
  <si>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</si>
  <si>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</si>
  <si>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</si>
  <si>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</si>
  <si>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</si>
  <si>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</si>
  <si>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</si>
  <si>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</si>
  <si>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</si>
  <si>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</si>
  <si>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</si>
  <si>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</si>
  <si>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</si>
  <si>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</si>
  <si>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</si>
  <si>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</si>
  <si>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</si>
  <si>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</si>
  <si>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</si>
  <si>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</si>
  <si>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</si>
  <si>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</si>
  <si>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</si>
  <si>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</si>
  <si>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</si>
  <si>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</si>
  <si>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</si>
  <si>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</si>
  <si>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</si>
  <si>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</si>
  <si>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</si>
  <si>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</si>
  <si>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</si>
  <si>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</si>
  <si>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</si>
  <si>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</si>
  <si>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</si>
  <si>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</si>
  <si>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</si>
  <si>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</si>
  <si>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</si>
  <si>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</si>
  <si>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</si>
  <si>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</si>
  <si>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</si>
  <si>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</si>
  <si>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</si>
  <si>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</si>
  <si>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</si>
  <si>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</si>
  <si>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</si>
  <si>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</si>
  <si>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</si>
  <si>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</si>
  <si>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</si>
  <si>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</si>
  <si>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</si>
  <si>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</si>
  <si>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</si>
  <si>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</si>
  <si>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</si>
  <si>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</si>
  <si>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</si>
  <si>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</si>
  <si>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</si>
  <si>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</si>
  <si>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</si>
  <si>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</si>
  <si>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</si>
  <si>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</si>
  <si>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</si>
  <si>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</si>
  <si>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</si>
  <si>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</si>
  <si>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</si>
  <si>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</si>
  <si>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</si>
  <si>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</si>
  <si>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</si>
  <si>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</si>
  <si>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</si>
  <si>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</si>
  <si>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</si>
  <si>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</si>
  <si>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</si>
  <si>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</si>
  <si>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</si>
  <si>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</si>
  <si>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</si>
  <si>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</si>
  <si>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</si>
  <si>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</si>
  <si>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</si>
  <si>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</si>
  <si>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</si>
  <si>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</si>
  <si>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</si>
  <si>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</si>
  <si>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</si>
  <si>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</si>
  <si>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</si>
  <si>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</si>
  <si>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</si>
  <si>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</si>
  <si>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</si>
  <si>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</si>
  <si>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</si>
  <si>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</si>
  <si>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</si>
  <si>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</si>
  <si>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</si>
  <si>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</si>
  <si>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</si>
  <si>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</si>
  <si>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</si>
  <si>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</si>
  <si>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</si>
  <si>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</si>
  <si>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</si>
  <si>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</si>
  <si>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</si>
  <si>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</si>
  <si>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</si>
  <si>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</si>
  <si>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</si>
  <si>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</si>
  <si>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</si>
  <si>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</si>
  <si>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</si>
  <si>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</si>
  <si>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</si>
  <si>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</si>
  <si>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</si>
  <si>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</si>
  <si>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</si>
  <si>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</si>
  <si>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</si>
  <si>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</si>
  <si>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</si>
  <si>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</si>
  <si>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</si>
  <si>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</si>
  <si>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</si>
  <si>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</si>
  <si>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</si>
  <si>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</si>
  <si>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</si>
  <si>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</si>
  <si>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</si>
  <si>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</si>
  <si>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</si>
  <si>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</si>
  <si>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</si>
  <si>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</si>
  <si>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</si>
  <si>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</si>
  <si>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</si>
  <si>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</si>
  <si>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</si>
  <si>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</si>
  <si>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</si>
  <si>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</si>
  <si>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</si>
  <si>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</si>
  <si>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</si>
  <si>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</si>
  <si>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</si>
  <si>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</si>
  <si>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</si>
  <si>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</si>
  <si>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</si>
  <si>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</si>
  <si>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</si>
  <si>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</si>
  <si>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</si>
  <si>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</si>
  <si>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</si>
  <si>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</si>
  <si>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</si>
  <si>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</si>
  <si>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</si>
  <si>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</si>
  <si>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</si>
  <si>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</si>
  <si>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</si>
  <si>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</si>
  <si>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</si>
  <si>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</si>
  <si>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</si>
  <si>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</si>
  <si>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</si>
  <si>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</si>
  <si>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</si>
  <si>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</si>
  <si>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</si>
  <si>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</si>
  <si>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</si>
  <si>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</si>
  <si>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</si>
  <si>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</si>
  <si>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</si>
  <si>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</si>
  <si>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</si>
  <si>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</si>
  <si>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</si>
  <si>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</si>
  <si>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</si>
  <si>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</si>
  <si>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</si>
  <si>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</si>
  <si>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</si>
  <si>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</si>
  <si>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</si>
  <si>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</si>
  <si>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</si>
  <si>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</si>
  <si>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</si>
  <si>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</si>
  <si>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</si>
  <si>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</si>
  <si>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</si>
  <si>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</si>
  <si>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</si>
  <si>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</si>
  <si>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</si>
  <si>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</si>
  <si>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</si>
  <si>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</si>
  <si>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</si>
  <si>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</si>
  <si>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</si>
  <si>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</si>
  <si>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</si>
  <si>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</si>
  <si>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</si>
  <si>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</si>
  <si>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</si>
  <si>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</si>
  <si>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</si>
  <si>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</si>
  <si>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</si>
  <si>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</si>
  <si>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</si>
  <si>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</si>
  <si>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</si>
  <si>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</si>
  <si>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</si>
  <si>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</si>
  <si>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</si>
  <si>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</si>
  <si>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</si>
  <si>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</si>
  <si>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</si>
  <si>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</si>
  <si>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</si>
  <si>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</si>
  <si>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</si>
  <si>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</si>
  <si>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</si>
  <si>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</si>
  <si>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</si>
  <si>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</si>
  <si>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</si>
  <si>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</si>
  <si>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</si>
  <si>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</si>
  <si>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</si>
  <si>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</si>
  <si>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</si>
  <si>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</si>
  <si>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</si>
  <si>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</si>
  <si>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</si>
  <si>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</si>
  <si>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</si>
  <si>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</si>
  <si>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</si>
  <si>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</si>
  <si>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</si>
  <si>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</si>
  <si>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</si>
  <si>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</si>
  <si>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</si>
  <si>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</si>
  <si>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</si>
  <si>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</si>
  <si>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</si>
  <si>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</si>
  <si>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</si>
  <si>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</si>
  <si>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</si>
  <si>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</si>
  <si>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</si>
  <si>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</si>
  <si>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</si>
  <si>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</si>
  <si>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</si>
  <si>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</si>
  <si>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</si>
  <si>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</si>
  <si>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</si>
  <si>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</si>
  <si>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</si>
  <si>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</si>
  <si>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</si>
  <si>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</si>
  <si>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</si>
  <si>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</si>
  <si>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</si>
  <si>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</si>
  <si>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</si>
  <si>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</si>
  <si>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</si>
  <si>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</si>
  <si>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</si>
  <si>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</si>
  <si>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</si>
  <si>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</si>
  <si>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</si>
  <si>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</si>
  <si>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</si>
  <si>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</si>
  <si>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</si>
  <si>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</si>
  <si>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</si>
  <si>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</si>
  <si>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</si>
  <si>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</si>
  <si>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</si>
  <si>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</si>
  <si>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</si>
  <si>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</si>
  <si>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</si>
  <si>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</si>
  <si>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</si>
  <si>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</si>
  <si>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</si>
  <si>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</si>
  <si>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</si>
  <si>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</si>
  <si>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</si>
  <si>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</si>
  <si>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</si>
  <si>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</si>
  <si>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</si>
  <si>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</si>
  <si>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</si>
  <si>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</si>
  <si>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</si>
  <si>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</si>
  <si>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</si>
  <si>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</si>
  <si>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</si>
  <si>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</si>
  <si>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</si>
  <si>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</si>
  <si>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</si>
  <si>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</si>
  <si>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</si>
  <si>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</si>
  <si>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</si>
  <si>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</si>
  <si>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</si>
  <si>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</si>
  <si>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</si>
  <si>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</si>
  <si>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</si>
  <si>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</si>
  <si>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</si>
  <si>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</si>
  <si>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</si>
  <si>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</si>
  <si>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</si>
  <si>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</si>
  <si>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</si>
  <si>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</si>
  <si>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</si>
  <si>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</si>
  <si>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</si>
  <si>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</si>
  <si>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</si>
  <si>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</si>
  <si>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</si>
  <si>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</si>
  <si>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</si>
  <si>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</si>
  <si>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</si>
  <si>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</si>
  <si>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</si>
  <si>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</si>
  <si>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</si>
  <si>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</si>
  <si>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</si>
  <si>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</si>
  <si>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</si>
  <si>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</si>
  <si>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</si>
  <si>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</si>
  <si>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</si>
  <si>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</si>
  <si>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</si>
  <si>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</si>
  <si>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</si>
  <si>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</si>
  <si>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</si>
  <si>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</si>
  <si>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</si>
  <si>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</si>
  <si>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</si>
  <si>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</si>
  <si>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</si>
  <si>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</si>
  <si>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</si>
  <si>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</si>
  <si>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</si>
  <si>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</si>
  <si>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</si>
  <si>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</si>
  <si>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</si>
  <si>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</si>
  <si>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</si>
  <si>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</si>
  <si>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</si>
  <si>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</si>
  <si>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</si>
  <si>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</si>
  <si>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</si>
  <si>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</si>
  <si>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</si>
  <si>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</si>
  <si>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</si>
  <si>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</si>
  <si>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</si>
  <si>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</si>
  <si>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</si>
  <si>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</si>
  <si>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</si>
  <si>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</si>
  <si>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</si>
  <si>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</si>
  <si>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</si>
  <si>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</si>
  <si>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</si>
  <si>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</si>
  <si>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</si>
  <si>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</si>
  <si>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</si>
  <si>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</si>
  <si>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</si>
  <si>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</si>
  <si>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</si>
  <si>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</si>
  <si>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</si>
  <si>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</si>
  <si>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</si>
  <si>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</si>
  <si>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</si>
  <si>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</si>
  <si>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</si>
  <si>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</si>
  <si>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</si>
  <si>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</si>
  <si>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</si>
  <si>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</si>
  <si>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</si>
  <si>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</si>
  <si>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</si>
  <si>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</si>
  <si>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</si>
  <si>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</si>
  <si>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</si>
  <si>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</si>
  <si>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</si>
  <si>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</si>
  <si>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</si>
  <si>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</si>
  <si>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</si>
  <si>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</si>
  <si>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</si>
  <si>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</si>
  <si>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</si>
  <si>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</si>
  <si>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</si>
  <si>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</si>
  <si>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</si>
  <si>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</si>
  <si>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</si>
  <si>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</si>
  <si>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</si>
  <si>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</si>
  <si>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</si>
  <si>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</si>
  <si>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</si>
  <si>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</si>
  <si>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</si>
  <si>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</si>
  <si>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</si>
  <si>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</si>
  <si>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</si>
  <si>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</si>
  <si>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</si>
  <si>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</si>
  <si>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</si>
  <si>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</si>
  <si>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</si>
  <si>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</si>
  <si>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</si>
  <si>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</si>
  <si>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</si>
  <si>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</si>
  <si>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</si>
  <si>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</si>
  <si>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</si>
  <si>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</si>
  <si>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</si>
  <si>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</si>
  <si>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</si>
  <si>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</si>
  <si>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</si>
  <si>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</si>
  <si>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</si>
  <si>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</si>
  <si>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</si>
  <si>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</si>
  <si>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</si>
  <si>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</si>
  <si>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</si>
  <si>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</si>
  <si>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</si>
  <si>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</si>
  <si>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</si>
  <si>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</si>
  <si>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</si>
  <si>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</si>
  <si>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</si>
  <si>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</si>
  <si>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</si>
  <si>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</si>
  <si>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</si>
  <si>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</si>
  <si>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</si>
  <si>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</si>
  <si>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</si>
  <si>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</si>
  <si>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</si>
  <si>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</si>
  <si>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</si>
  <si>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</si>
  <si>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</si>
  <si>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</si>
  <si>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</si>
  <si>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</si>
  <si>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</si>
  <si>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</si>
  <si>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</si>
  <si>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</si>
  <si>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</si>
  <si>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</si>
  <si>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</si>
  <si>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</si>
  <si>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</si>
  <si>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</si>
  <si>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</si>
  <si>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</si>
  <si>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</si>
  <si>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</si>
  <si>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</si>
  <si>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</si>
  <si>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</si>
  <si>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</si>
  <si>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</si>
  <si>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</si>
  <si>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</si>
  <si>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</si>
  <si>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</si>
  <si>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</si>
  <si>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</si>
  <si>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</si>
  <si>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</si>
  <si>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</si>
  <si>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</si>
  <si>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</si>
  <si>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</si>
  <si>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</si>
  <si>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</si>
  <si>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</si>
  <si>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</si>
  <si>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</si>
  <si>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</si>
  <si>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</si>
  <si>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</si>
  <si>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</si>
  <si>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</si>
  <si>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</si>
  <si>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</si>
  <si>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</si>
  <si>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</si>
  <si>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</si>
  <si>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</si>
  <si>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</si>
  <si>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</si>
  <si>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</si>
  <si>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</si>
  <si>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</si>
  <si>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</si>
  <si>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</si>
  <si>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</si>
  <si>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</si>
  <si>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</si>
  <si>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</si>
  <si>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</si>
  <si>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</si>
  <si>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</si>
  <si>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</si>
  <si>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</si>
  <si>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</si>
  <si>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</si>
  <si>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</si>
  <si>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</si>
  <si>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</si>
  <si>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</si>
  <si>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</si>
  <si>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</si>
  <si>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</si>
  <si>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</si>
  <si>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</si>
  <si>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</si>
  <si>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</si>
  <si>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</si>
  <si>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</si>
  <si>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</si>
  <si>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</si>
  <si>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</si>
  <si>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</si>
  <si>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</si>
  <si>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</si>
  <si>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</si>
  <si>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</si>
  <si>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</si>
  <si>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</si>
  <si>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</si>
  <si>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</si>
  <si>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</si>
  <si>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</si>
  <si>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</si>
  <si>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</si>
  <si>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</si>
  <si>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</si>
  <si>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</si>
  <si>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</si>
  <si>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</si>
  <si>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</si>
  <si>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</si>
  <si>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</si>
  <si>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</si>
  <si>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</si>
  <si>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</si>
  <si>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</si>
  <si>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</si>
  <si>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</si>
  <si>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</si>
  <si>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</si>
  <si>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</si>
  <si>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</si>
  <si>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</si>
  <si>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</si>
  <si>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</si>
  <si>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</si>
  <si>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</si>
  <si>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</si>
  <si>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</si>
  <si>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</si>
  <si>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</si>
  <si>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</si>
  <si>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</si>
  <si>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</si>
  <si>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</si>
  <si>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</si>
  <si>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</si>
  <si>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</si>
  <si>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</si>
  <si>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</si>
  <si>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</si>
  <si>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</si>
  <si>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</si>
  <si>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</si>
  <si>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</si>
  <si>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</si>
  <si>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</si>
  <si>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</si>
  <si>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</si>
  <si>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</si>
  <si>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</si>
  <si>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</si>
  <si>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</si>
  <si>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</si>
  <si>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</si>
  <si>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</si>
  <si>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</si>
  <si>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</si>
  <si>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</si>
  <si>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</si>
  <si>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</si>
  <si>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</si>
  <si>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</si>
  <si>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</si>
  <si>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</si>
  <si>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</si>
  <si>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</si>
  <si>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</si>
  <si>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</si>
  <si>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</si>
  <si>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</si>
  <si>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</si>
  <si>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</si>
  <si>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</si>
  <si>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</si>
  <si>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</si>
  <si>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</si>
  <si>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</si>
  <si>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</si>
  <si>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</si>
  <si>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</si>
  <si>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</si>
  <si>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</si>
  <si>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</si>
  <si>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</si>
  <si>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</si>
  <si>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</si>
  <si>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</si>
  <si>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</si>
  <si>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</si>
  <si>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</si>
  <si>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</si>
  <si>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</si>
  <si>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</si>
  <si>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</si>
  <si>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</si>
  <si>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</si>
  <si>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</si>
  <si>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</si>
  <si>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</si>
  <si>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</si>
  <si>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</si>
  <si>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</si>
  <si>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</si>
  <si>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</si>
  <si>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</si>
  <si>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</si>
  <si>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</si>
  <si>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</si>
  <si>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</si>
  <si>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</si>
  <si>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</si>
  <si>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</si>
  <si>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</si>
  <si>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</si>
  <si>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</si>
  <si>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</si>
  <si>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</si>
  <si>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</si>
  <si>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</si>
  <si>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</si>
  <si>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</si>
  <si>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</si>
  <si>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</si>
  <si>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</si>
  <si>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</si>
  <si>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</si>
  <si>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</si>
  <si>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</si>
  <si>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</si>
  <si>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</si>
  <si>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</si>
  <si>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</si>
  <si>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</si>
  <si>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</si>
  <si>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</si>
  <si>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</si>
  <si>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</si>
  <si>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</si>
  <si>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</si>
  <si>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</si>
  <si>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</si>
  <si>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</si>
  <si>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</si>
  <si>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</si>
  <si>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</si>
  <si>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</si>
  <si>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</si>
  <si>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</si>
  <si>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</si>
  <si>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</si>
  <si>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</si>
  <si>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</si>
  <si>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</si>
  <si>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</si>
  <si>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</si>
  <si>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</si>
  <si>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</si>
  <si>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</si>
  <si>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</si>
  <si>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</si>
  <si>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</si>
  <si>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</si>
  <si>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</si>
  <si>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</si>
  <si>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</si>
  <si>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</si>
  <si>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</si>
  <si>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</si>
  <si>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</si>
  <si>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</si>
  <si>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</si>
  <si>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</si>
  <si>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</si>
  <si>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</si>
  <si>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</si>
  <si>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</si>
  <si>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</si>
  <si>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</si>
  <si>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</si>
  <si>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</si>
  <si>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</si>
  <si>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</si>
  <si>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</si>
  <si>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</si>
  <si>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</si>
  <si>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</si>
  <si>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</si>
  <si>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</si>
  <si>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</si>
  <si>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</si>
  <si>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</si>
  <si>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</si>
  <si>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</si>
  <si>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</si>
  <si>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</si>
  <si>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</si>
  <si>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</si>
  <si>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</si>
  <si>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</si>
  <si>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</si>
  <si>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</si>
  <si>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</si>
  <si>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</si>
  <si>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</si>
  <si>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</si>
  <si>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</si>
  <si>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</si>
  <si>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</si>
  <si>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</si>
  <si>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</si>
  <si>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</si>
  <si>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</si>
  <si>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</si>
  <si>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</si>
  <si>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</si>
  <si>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</si>
  <si>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</si>
  <si>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</si>
  <si>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</si>
  <si>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</si>
  <si>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</si>
  <si>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</si>
  <si>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</si>
  <si>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</si>
  <si>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</si>
  <si>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</si>
  <si>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</si>
  <si>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</si>
  <si>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</si>
  <si>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</si>
  <si>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</si>
  <si>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</si>
  <si>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</si>
  <si>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</si>
  <si>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</si>
  <si>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</si>
  <si>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</si>
  <si>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</si>
  <si>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</si>
  <si>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</si>
  <si>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</si>
  <si>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</si>
  <si>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</si>
  <si>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</si>
  <si>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</si>
  <si>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</si>
  <si>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</si>
  <si>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</si>
  <si>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</si>
  <si>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</si>
  <si>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</si>
  <si>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</si>
  <si>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</si>
  <si>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</si>
  <si>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</si>
  <si>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</si>
  <si>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</si>
  <si>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</si>
  <si>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</si>
  <si>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</si>
  <si>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</si>
  <si>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</si>
  <si>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</si>
  <si>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</si>
  <si>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</si>
  <si>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</si>
  <si>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</si>
  <si>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</si>
  <si>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</si>
  <si>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</si>
  <si>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</si>
  <si>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</si>
  <si>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</si>
  <si>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</si>
  <si>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</si>
  <si>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</si>
  <si>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</si>
  <si>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</si>
  <si>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</si>
  <si>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</si>
  <si>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</si>
  <si>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</si>
  <si>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</si>
  <si>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</si>
  <si>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</si>
  <si>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</si>
  <si>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</si>
  <si>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</si>
  <si>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</si>
  <si>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</si>
  <si>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</si>
  <si>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</si>
  <si>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</si>
  <si>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</si>
  <si>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</si>
  <si>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</si>
  <si>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</si>
  <si>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</si>
  <si>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</si>
  <si>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</si>
  <si>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</si>
  <si>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</si>
  <si>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</si>
  <si>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</si>
  <si>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</si>
  <si>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</si>
  <si>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</si>
  <si>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</si>
  <si>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</si>
  <si>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</si>
  <si>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</si>
  <si>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</si>
  <si>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</si>
  <si>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</si>
  <si>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</si>
  <si>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</si>
  <si>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</si>
  <si>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</si>
  <si>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</si>
  <si>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</si>
  <si>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</si>
  <si>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</si>
  <si>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</si>
  <si>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</si>
  <si>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</si>
  <si>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</si>
  <si>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</si>
  <si>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</si>
  <si>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</si>
  <si>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</si>
  <si>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</si>
  <si>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</si>
  <si>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</si>
  <si>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</si>
  <si>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</si>
  <si>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</si>
  <si>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</si>
  <si>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</si>
  <si>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</si>
  <si>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</si>
  <si>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</si>
  <si>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</si>
  <si>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</si>
  <si>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</si>
  <si>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</si>
  <si>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</si>
  <si>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</si>
  <si>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</si>
  <si>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</si>
  <si>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</si>
  <si>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</si>
  <si>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</si>
  <si>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</si>
  <si>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</si>
  <si>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</si>
  <si>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</si>
  <si>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</si>
  <si>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</si>
  <si>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</si>
  <si>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</si>
  <si>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</si>
  <si>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</si>
  <si>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</si>
  <si>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</si>
  <si>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</si>
  <si>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</si>
  <si>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</si>
  <si>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</si>
  <si>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</si>
  <si>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</si>
  <si>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</si>
  <si>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</si>
  <si>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</si>
  <si>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</si>
  <si>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</si>
  <si>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</si>
  <si>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</si>
  <si>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</si>
  <si>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</si>
  <si>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</si>
  <si>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</si>
  <si>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</si>
  <si>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</si>
  <si>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</si>
  <si>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</si>
  <si>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</si>
  <si>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</si>
  <si>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</si>
  <si>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</si>
  <si>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</si>
  <si>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</si>
  <si>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</si>
  <si>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</si>
  <si>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</si>
  <si>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</si>
  <si>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</si>
  <si>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</si>
  <si>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</si>
  <si>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</si>
  <si>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</si>
  <si>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</si>
  <si>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</si>
  <si>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</si>
  <si>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</si>
  <si>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</si>
  <si>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</si>
  <si>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</si>
  <si>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</si>
  <si>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</si>
  <si>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</si>
  <si>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</si>
  <si>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</si>
  <si>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</si>
  <si>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</si>
  <si>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</si>
  <si>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</si>
  <si>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</si>
  <si>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</si>
  <si>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</si>
  <si>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</si>
  <si>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</si>
  <si>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</si>
  <si>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</si>
  <si>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</si>
  <si>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</si>
  <si>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</si>
  <si>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</si>
  <si>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</si>
  <si>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</si>
  <si>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</si>
  <si>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</si>
  <si>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</si>
  <si>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</si>
  <si>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</si>
  <si>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</si>
  <si>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</si>
  <si>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</si>
  <si>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</si>
  <si>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</si>
  <si>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</si>
  <si>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</si>
  <si>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</si>
  <si>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</si>
  <si>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</si>
  <si>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</si>
  <si>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</si>
  <si>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</si>
  <si>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</si>
  <si>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</si>
  <si>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</si>
  <si>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</si>
  <si>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</si>
  <si>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</si>
  <si>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</si>
  <si>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</si>
  <si>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</si>
  <si>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</si>
  <si>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</si>
  <si>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</si>
  <si>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</si>
  <si>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</si>
  <si>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</si>
  <si>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</si>
  <si>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</si>
  <si>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</si>
  <si>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</si>
  <si>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</si>
  <si>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</si>
  <si>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</si>
  <si>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</si>
  <si>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</si>
  <si>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</si>
  <si>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</si>
  <si>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</si>
  <si>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</si>
  <si>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</si>
  <si>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</si>
  <si>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</si>
  <si>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</si>
  <si>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</si>
  <si>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</si>
  <si>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</si>
  <si>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</si>
  <si>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</si>
  <si>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</si>
  <si>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</si>
  <si>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</si>
  <si>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</si>
  <si>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</si>
  <si>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</si>
  <si>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</si>
  <si>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</si>
  <si>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</si>
  <si>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</si>
  <si>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</si>
  <si>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</si>
  <si>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</si>
  <si>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</si>
  <si>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</si>
  <si>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</si>
  <si>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</si>
  <si>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</si>
  <si>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</si>
  <si>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</si>
  <si>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</si>
  <si>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</si>
  <si>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</si>
  <si>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</si>
  <si>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</si>
  <si>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</si>
  <si>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</si>
  <si>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</si>
  <si>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</si>
  <si>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</si>
  <si>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</si>
  <si>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</si>
  <si>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</si>
  <si>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</si>
  <si>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</si>
  <si>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</si>
  <si>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</si>
  <si>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</si>
  <si>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</si>
  <si>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</si>
  <si>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</si>
  <si>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</si>
  <si>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</si>
  <si>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</si>
  <si>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</si>
  <si>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</si>
  <si>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</si>
  <si>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</si>
  <si>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</si>
  <si>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</si>
  <si>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</si>
  <si>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</si>
  <si>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</si>
  <si>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</si>
  <si>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</si>
  <si>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</si>
  <si>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</si>
  <si>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</si>
  <si>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</si>
  <si>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</si>
  <si>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</si>
  <si>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</si>
  <si>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</si>
  <si>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</si>
  <si>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</si>
  <si>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</si>
  <si>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</si>
  <si>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</si>
  <si>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</si>
  <si>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</si>
  <si>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</si>
  <si>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</si>
  <si>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</si>
  <si>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</si>
  <si>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</si>
  <si>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</si>
  <si>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</si>
  <si>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</si>
  <si>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</si>
  <si>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</si>
  <si>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</si>
  <si>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</si>
  <si>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</si>
  <si>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</si>
  <si>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</si>
  <si>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</si>
  <si>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</si>
  <si>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</si>
  <si>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</si>
  <si>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</si>
  <si>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</si>
  <si>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</si>
  <si>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</si>
  <si>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</si>
  <si>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</si>
  <si>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</si>
  <si>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</si>
  <si>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</si>
  <si>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</si>
  <si>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</si>
  <si>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</si>
  <si>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</si>
  <si>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</si>
  <si>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</si>
  <si>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</si>
  <si>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</si>
  <si>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</si>
  <si>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</si>
  <si>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</si>
  <si>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</si>
  <si>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</si>
  <si>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</si>
  <si>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</si>
  <si>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</si>
  <si>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</si>
  <si>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</si>
  <si>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</si>
  <si>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</si>
  <si>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</si>
  <si>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</si>
  <si>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</si>
  <si>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</si>
  <si>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</si>
  <si>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</si>
  <si>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</si>
  <si>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</si>
  <si>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</si>
  <si>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</si>
  <si>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</si>
  <si>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</si>
  <si>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</si>
  <si>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</si>
  <si>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</si>
  <si>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</si>
  <si>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</si>
  <si>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</si>
  <si>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</si>
  <si>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</si>
  <si>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</si>
  <si>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</si>
  <si>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</si>
  <si>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</si>
  <si>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</si>
  <si>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</si>
  <si>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</si>
  <si>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</si>
  <si>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</si>
  <si>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</si>
  <si>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</si>
  <si>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</si>
  <si>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</si>
  <si>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</si>
  <si>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</si>
  <si>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</si>
  <si>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</si>
  <si>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</si>
  <si>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</si>
  <si>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</si>
  <si>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</si>
  <si>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</si>
  <si>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</si>
  <si>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</si>
  <si>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</si>
  <si>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</si>
  <si>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</si>
  <si>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</si>
  <si>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</si>
  <si>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</si>
  <si>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</si>
  <si>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</si>
  <si>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</si>
  <si>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</si>
  <si>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</si>
  <si>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</si>
  <si>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</si>
  <si>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</si>
  <si>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</si>
  <si>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</si>
  <si>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</si>
  <si>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</si>
  <si>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</si>
  <si>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</si>
  <si>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</si>
  <si>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</si>
  <si>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</si>
  <si>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</si>
  <si>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</si>
  <si>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</si>
  <si>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</si>
  <si>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</si>
  <si>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</si>
  <si>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</si>
  <si>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</si>
  <si>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</si>
  <si>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</si>
  <si>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</si>
  <si>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</si>
  <si>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</si>
  <si>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</si>
  <si>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</si>
  <si>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</si>
  <si>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</si>
  <si>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</si>
  <si>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</si>
  <si>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</si>
  <si>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</si>
  <si>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</si>
  <si>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</si>
  <si>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</si>
  <si>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</si>
  <si>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</si>
  <si>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</si>
  <si>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</si>
  <si>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</si>
  <si>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</si>
  <si>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</si>
  <si>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</si>
  <si>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</si>
  <si>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</si>
  <si>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</si>
  <si>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</si>
  <si>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</si>
  <si>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</si>
  <si>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</si>
  <si>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</si>
  <si>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</si>
  <si>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</si>
  <si>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</si>
  <si>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</si>
  <si>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</si>
  <si>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</si>
  <si>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</si>
  <si>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</si>
  <si>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</si>
  <si>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</si>
  <si>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</si>
  <si>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</si>
  <si>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</si>
  <si>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</si>
  <si>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</si>
  <si>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</si>
  <si>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</si>
  <si>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</si>
  <si>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</si>
  <si>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</si>
  <si>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</si>
  <si>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</si>
  <si>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</si>
  <si>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</si>
  <si>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</si>
  <si>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</si>
  <si>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</si>
  <si>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</si>
  <si>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</si>
  <si>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</si>
  <si>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</si>
  <si>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</si>
  <si>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</si>
  <si>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</si>
  <si>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</si>
  <si>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</si>
  <si>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</si>
  <si>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</si>
  <si>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</si>
  <si>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</si>
  <si>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</si>
  <si>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</si>
  <si>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</si>
  <si>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</si>
  <si>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</si>
  <si>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</si>
  <si>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</si>
  <si>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</si>
  <si>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</si>
  <si>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</si>
  <si>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</si>
  <si>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</si>
  <si>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</si>
  <si>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</si>
  <si>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</si>
  <si>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</si>
  <si>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</si>
  <si>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</si>
  <si>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</si>
  <si>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</si>
  <si>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</si>
  <si>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</si>
  <si>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</si>
  <si>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</si>
  <si>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</si>
  <si>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</si>
  <si>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</si>
  <si>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</si>
  <si>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</si>
  <si>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</si>
  <si>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</si>
  <si>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</si>
  <si>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</si>
  <si>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</si>
  <si>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</si>
  <si>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</si>
  <si>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</si>
  <si>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</si>
  <si>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</si>
  <si>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</si>
  <si>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</si>
  <si>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</si>
  <si>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</si>
  <si>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</si>
  <si>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</si>
  <si>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</si>
  <si>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</si>
  <si>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</si>
  <si>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</si>
  <si>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</si>
  <si>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</si>
  <si>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</si>
  <si>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</si>
  <si>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</si>
  <si>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</si>
  <si>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</si>
  <si>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</si>
  <si>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</si>
  <si>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</si>
  <si>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</si>
  <si>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</si>
  <si>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</si>
  <si>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</si>
  <si>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</si>
  <si>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</si>
  <si>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</si>
  <si>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</si>
  <si>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</si>
  <si>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</si>
  <si>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</si>
  <si>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</si>
  <si>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</si>
  <si>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</si>
  <si>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</si>
  <si>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</si>
  <si>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</si>
  <si>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</si>
  <si>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</si>
  <si>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</si>
  <si>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</si>
  <si>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</si>
  <si>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</si>
  <si>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</si>
  <si>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</si>
  <si>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</si>
  <si>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</si>
  <si>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</si>
  <si>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</si>
  <si>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</si>
  <si>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</si>
  <si>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</si>
  <si>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</si>
  <si>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</si>
  <si>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</si>
  <si>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</si>
  <si>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</si>
  <si>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</si>
  <si>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</si>
  <si>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</si>
  <si>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</si>
  <si>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</si>
  <si>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</si>
  <si>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</si>
  <si>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</si>
  <si>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</si>
  <si>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</si>
  <si>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</si>
  <si>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</si>
  <si>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</si>
  <si>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</si>
  <si>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</si>
  <si>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</si>
  <si>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</si>
  <si>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</si>
  <si>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</si>
  <si>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</si>
  <si>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</si>
  <si>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</si>
  <si>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</si>
  <si>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</si>
  <si>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</si>
  <si>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</si>
  <si>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</si>
  <si>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</si>
  <si>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</si>
  <si>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</si>
  <si>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</si>
  <si>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</si>
  <si>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</si>
  <si>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</si>
  <si>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</si>
  <si>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</si>
  <si>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</si>
  <si>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</si>
  <si>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</si>
  <si>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</si>
  <si>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</si>
  <si>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</si>
  <si>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</si>
  <si>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</si>
  <si>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</si>
  <si>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</si>
  <si>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</si>
  <si>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</si>
  <si>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</si>
  <si>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</si>
  <si>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</si>
  <si>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</si>
  <si>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</si>
  <si>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</si>
  <si>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</si>
  <si>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</si>
  <si>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</si>
  <si>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</si>
  <si>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</si>
  <si>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</si>
  <si>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</si>
  <si>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</si>
  <si>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</si>
  <si>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</si>
  <si>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</si>
  <si>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</si>
  <si>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</si>
  <si>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</si>
  <si>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</si>
  <si>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</si>
  <si>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</si>
  <si>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</si>
  <si>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</si>
  <si>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</si>
  <si>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</si>
  <si>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</si>
  <si>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</si>
  <si>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</si>
  <si>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</si>
  <si>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</si>
  <si>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</si>
  <si>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</si>
  <si>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</si>
  <si>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</si>
  <si>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</si>
  <si>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</si>
  <si>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</si>
  <si>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</si>
  <si>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</si>
  <si>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</si>
  <si>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</si>
  <si>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</si>
  <si>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</si>
  <si>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</si>
  <si>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</si>
  <si>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</si>
  <si>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</si>
  <si>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</si>
  <si>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</si>
  <si>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</si>
  <si>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</si>
  <si>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</si>
  <si>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</si>
  <si>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</si>
  <si>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</si>
  <si>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</si>
  <si>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</si>
  <si>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</si>
  <si>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</si>
  <si>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</si>
  <si>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</si>
  <si>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</si>
  <si>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</si>
  <si>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</si>
  <si>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</si>
  <si>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</si>
  <si>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</si>
  <si>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</si>
  <si>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</si>
  <si>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</si>
  <si>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</si>
  <si>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</si>
  <si>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</si>
  <si>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</si>
  <si>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</si>
  <si>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</si>
  <si>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</si>
  <si>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</si>
  <si>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</si>
  <si>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</si>
  <si>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</si>
  <si>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</si>
  <si>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</si>
  <si>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</si>
  <si>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</si>
  <si>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</si>
  <si>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</si>
  <si>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</si>
  <si>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</si>
  <si>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</si>
  <si>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</si>
  <si>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</si>
  <si>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</si>
  <si>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</si>
  <si>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</si>
  <si>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</si>
  <si>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</si>
  <si>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</si>
  <si>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</si>
  <si>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</si>
  <si>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</si>
  <si>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</si>
  <si>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</si>
  <si>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</si>
  <si>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</si>
  <si>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</si>
  <si>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</si>
  <si>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</si>
  <si>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</si>
  <si>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</si>
  <si>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</si>
  <si>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</si>
  <si>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</si>
  <si>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</si>
  <si>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</si>
  <si>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</si>
  <si>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</si>
  <si>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</si>
  <si>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</si>
  <si>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</si>
  <si>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</si>
  <si>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</si>
  <si>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</si>
  <si>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</si>
  <si>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</si>
  <si>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</si>
  <si>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</si>
  <si>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</si>
  <si>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</si>
  <si>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</si>
  <si>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</si>
  <si>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</si>
  <si>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</si>
  <si>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</si>
  <si>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</si>
  <si>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</si>
  <si>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</si>
  <si>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</si>
  <si>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</si>
  <si>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</si>
  <si>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</si>
  <si>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</si>
  <si>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</si>
  <si>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</si>
  <si>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</si>
  <si>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</si>
  <si>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</si>
  <si>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</si>
  <si>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</si>
  <si>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</si>
  <si>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</si>
  <si>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</si>
  <si>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</si>
  <si>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</si>
  <si>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</si>
  <si>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</si>
  <si>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</si>
  <si>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</si>
  <si>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</si>
  <si>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</si>
  <si>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</si>
  <si>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</si>
  <si>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</si>
  <si>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</si>
  <si>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</si>
  <si>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</si>
  <si>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</si>
  <si>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</si>
  <si>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</si>
  <si>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</si>
  <si>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</si>
  <si>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</si>
  <si>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</si>
  <si>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</si>
  <si>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</si>
  <si>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</si>
  <si>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</si>
  <si>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</si>
  <si>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</si>
  <si>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</si>
  <si>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</si>
  <si>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</si>
  <si>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</si>
  <si>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</si>
  <si>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</si>
  <si>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</si>
  <si>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</si>
  <si>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</si>
  <si>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</si>
  <si>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</si>
  <si>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</si>
  <si>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</si>
  <si>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</si>
  <si>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</si>
  <si>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</si>
  <si>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</si>
  <si>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</si>
  <si>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</si>
  <si>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</si>
  <si>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</si>
  <si>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</si>
  <si>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</si>
  <si>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</si>
  <si>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</si>
  <si>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</si>
  <si>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</si>
  <si>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</si>
  <si>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</si>
  <si>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</si>
  <si>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</si>
  <si>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</si>
  <si>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</si>
  <si>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</si>
  <si>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</si>
  <si>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</si>
  <si>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</si>
  <si>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</si>
  <si>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</si>
  <si>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</si>
  <si>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</si>
  <si>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</si>
  <si>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</si>
  <si>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</si>
  <si>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</si>
  <si>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</si>
  <si>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</si>
  <si>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</si>
  <si>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</si>
  <si>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</si>
  <si>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</si>
  <si>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</si>
  <si>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</si>
  <si>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</si>
  <si>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</si>
  <si>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</si>
  <si>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</si>
  <si>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</si>
  <si>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</si>
  <si>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</si>
  <si>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</si>
  <si>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</si>
  <si>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</si>
  <si>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</si>
  <si>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</si>
  <si>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</si>
  <si>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</si>
  <si>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</si>
  <si>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</si>
  <si>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</si>
  <si>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</si>
  <si>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</si>
  <si>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</si>
  <si>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</si>
  <si>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</si>
  <si>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</si>
  <si>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</si>
  <si>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</si>
  <si>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</si>
  <si>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</si>
  <si>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</si>
  <si>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</si>
  <si>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</si>
  <si>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</si>
  <si>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</si>
  <si>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</si>
  <si>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</si>
  <si>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</si>
  <si>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</si>
  <si>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</si>
  <si>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</si>
  <si>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</si>
  <si>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</si>
  <si>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</si>
  <si>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</si>
  <si>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</si>
  <si>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</si>
  <si>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</si>
  <si>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</si>
  <si>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</si>
  <si>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</si>
  <si>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</si>
  <si>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</si>
  <si>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</si>
  <si>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</si>
  <si>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</si>
  <si>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</si>
  <si>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</si>
  <si>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</si>
  <si>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</si>
  <si>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</si>
  <si>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</si>
  <si>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</si>
  <si>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</si>
  <si>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</si>
  <si>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</si>
  <si>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</si>
  <si>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</si>
  <si>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</si>
  <si>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</si>
  <si>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</si>
  <si>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</si>
  <si>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</si>
  <si>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</si>
  <si>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</si>
  <si>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</si>
  <si>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</si>
  <si>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</si>
  <si>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</si>
  <si>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</si>
  <si>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</si>
  <si>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</si>
  <si>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</si>
  <si>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</si>
  <si>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</si>
  <si>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</si>
  <si>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</si>
  <si>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</si>
  <si>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</si>
  <si>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</si>
  <si>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</si>
  <si>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</si>
  <si>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</si>
  <si>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</si>
  <si>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</si>
  <si>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</si>
  <si>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</si>
  <si>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</si>
  <si>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</si>
  <si>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</si>
  <si>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</si>
  <si>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</si>
  <si>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</si>
  <si>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</si>
  <si>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</si>
  <si>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</si>
  <si>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</si>
  <si>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</si>
  <si>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</si>
  <si>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</si>
  <si>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</si>
  <si>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</si>
  <si>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</si>
  <si>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</si>
  <si>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</si>
  <si>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</si>
  <si>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</si>
  <si>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</si>
  <si>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</si>
  <si>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</si>
  <si>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</si>
  <si>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</si>
  <si>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</si>
  <si>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</si>
  <si>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</si>
  <si>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</si>
  <si>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</si>
  <si>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</si>
  <si>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</si>
  <si>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</si>
  <si>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</si>
  <si>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</si>
  <si>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</si>
  <si>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</si>
  <si>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</si>
  <si>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</si>
  <si>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</si>
  <si>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</si>
  <si>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</si>
  <si>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</si>
  <si>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</si>
  <si>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</si>
  <si>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</si>
  <si>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</si>
  <si>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</si>
  <si>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</si>
  <si>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</si>
  <si>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</si>
  <si>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</si>
  <si>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</si>
  <si>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</si>
  <si>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</si>
  <si>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</si>
  <si>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</si>
  <si>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</si>
  <si>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</si>
  <si>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</si>
  <si>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</si>
  <si>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</si>
  <si>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</si>
  <si>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</si>
  <si>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</si>
  <si>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</si>
  <si>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</si>
  <si>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</si>
  <si>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</si>
  <si>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</si>
  <si>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</si>
  <si>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</si>
  <si>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</si>
  <si>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</si>
  <si>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</si>
  <si>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</si>
  <si>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</si>
  <si>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</si>
  <si>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</si>
  <si>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</si>
  <si>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</si>
  <si>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</si>
  <si>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</si>
  <si>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</si>
  <si>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</si>
  <si>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</si>
  <si>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</si>
  <si>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</si>
  <si>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</si>
  <si>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</si>
  <si>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</si>
  <si>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</si>
  <si>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</si>
  <si>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</si>
  <si>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</si>
  <si>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</si>
  <si>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</si>
  <si>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</si>
  <si>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</si>
  <si>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</si>
  <si>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</si>
  <si>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</si>
  <si>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</si>
  <si>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</si>
  <si>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</si>
  <si>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</si>
  <si>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</si>
  <si>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</si>
  <si>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</si>
  <si>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</si>
  <si>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</si>
  <si>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</si>
  <si>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</si>
  <si>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</si>
  <si>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</si>
  <si>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</si>
  <si>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</si>
  <si>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</si>
  <si>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</si>
  <si>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</si>
  <si>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</si>
  <si>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</si>
  <si>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</si>
  <si>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</si>
  <si>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</si>
  <si>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</si>
  <si>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</si>
  <si>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</si>
  <si>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</si>
  <si>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</si>
  <si>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</si>
  <si>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</si>
  <si>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</si>
  <si>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</si>
  <si>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</si>
  <si>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</si>
  <si>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</si>
  <si>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</si>
  <si>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</si>
  <si>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</si>
  <si>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</si>
  <si>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</si>
  <si>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</si>
  <si>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</si>
  <si>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</si>
  <si>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</si>
  <si>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</si>
  <si>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</si>
  <si>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</si>
  <si>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</si>
  <si>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</si>
  <si>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</si>
  <si>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</si>
  <si>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</si>
  <si>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</si>
  <si>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</si>
  <si>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</si>
  <si>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</si>
  <si>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</si>
  <si>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</si>
  <si>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</si>
  <si>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</si>
  <si>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</si>
  <si>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</si>
  <si>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</si>
  <si>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</si>
  <si>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</si>
  <si>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</si>
  <si>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</si>
  <si>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</si>
  <si>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</si>
  <si>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</si>
  <si>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</si>
  <si>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</si>
  <si>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</si>
  <si>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</si>
  <si>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</si>
  <si>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</si>
  <si>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</si>
  <si>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</si>
  <si>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</si>
  <si>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</si>
  <si>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</si>
  <si>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</si>
  <si>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</si>
  <si>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</si>
  <si>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</si>
  <si>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</si>
  <si>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</si>
  <si>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</si>
  <si>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</si>
  <si>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</si>
  <si>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</si>
  <si>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</si>
  <si>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</si>
  <si>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</si>
  <si>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</si>
  <si>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</si>
  <si>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</si>
  <si>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</si>
  <si>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</si>
  <si>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</si>
  <si>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</si>
  <si>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</si>
  <si>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</si>
  <si>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</si>
  <si>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</si>
  <si>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</si>
  <si>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</si>
  <si>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</si>
  <si>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</si>
  <si>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</si>
  <si>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</si>
  <si>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</si>
  <si>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</si>
  <si>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</si>
  <si>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</si>
  <si>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</si>
  <si>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</si>
  <si>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</si>
  <si>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</si>
  <si>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</si>
  <si>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</si>
  <si>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</si>
  <si>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</si>
  <si>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</si>
  <si>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</si>
  <si>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</si>
  <si>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</si>
  <si>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</si>
  <si>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</si>
  <si>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</si>
  <si>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</si>
  <si>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</si>
  <si>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</si>
  <si>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</si>
  <si>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</si>
  <si>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</si>
  <si>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</si>
  <si>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</si>
  <si>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</si>
  <si>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</si>
  <si>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</si>
  <si>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</si>
  <si>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</si>
  <si>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</si>
  <si>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</si>
  <si>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</si>
  <si>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</si>
  <si>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</si>
  <si>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</si>
  <si>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</si>
  <si>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</si>
  <si>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</si>
  <si>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</si>
  <si>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</si>
  <si>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</si>
  <si>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</si>
  <si>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</si>
  <si>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</si>
  <si>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</si>
  <si>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</si>
  <si>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</si>
  <si>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</si>
  <si>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</si>
  <si>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</si>
  <si>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</si>
  <si>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</si>
  <si>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</si>
  <si>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</si>
  <si>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</si>
  <si>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</si>
  <si>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</si>
  <si>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</si>
  <si>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</si>
  <si>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</si>
  <si>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</si>
  <si>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</si>
  <si>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</si>
  <si>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</si>
  <si>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</si>
  <si>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</si>
  <si>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</si>
  <si>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</si>
  <si>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</si>
  <si>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</si>
  <si>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</si>
  <si>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</si>
  <si>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</si>
  <si>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</si>
  <si>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</si>
  <si>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</si>
  <si>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</si>
  <si>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</si>
  <si>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</si>
  <si>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</si>
  <si>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</si>
  <si>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</si>
  <si>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</si>
  <si>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</si>
  <si>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</si>
  <si>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</si>
  <si>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</si>
  <si>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</si>
  <si>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</si>
  <si>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</si>
  <si>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</si>
  <si>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</si>
  <si>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</si>
  <si>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</si>
  <si>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</si>
  <si>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</si>
  <si>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</si>
  <si>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</si>
  <si>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</si>
  <si>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</si>
  <si>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</si>
  <si>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</si>
  <si>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</si>
  <si>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</si>
  <si>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</si>
  <si>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</si>
  <si>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</si>
  <si>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</si>
  <si>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</si>
  <si>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</si>
  <si>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</si>
  <si>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</si>
  <si>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</si>
  <si>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</si>
  <si>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</si>
  <si>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</si>
  <si>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</si>
  <si>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</si>
  <si>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</si>
  <si>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</si>
  <si>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</si>
  <si>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</si>
  <si>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</si>
  <si>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</si>
  <si>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</si>
  <si>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</si>
  <si>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</si>
  <si>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</si>
  <si>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</si>
  <si>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</si>
  <si>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</si>
  <si>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</si>
  <si>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</si>
  <si>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</si>
  <si>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</si>
  <si>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</si>
  <si>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</si>
  <si>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</si>
  <si>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</si>
  <si>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</si>
  <si>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</si>
  <si>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</si>
  <si>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</si>
  <si>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</si>
  <si>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</si>
  <si>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</si>
  <si>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</si>
  <si>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</si>
  <si>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</si>
  <si>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</si>
  <si>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</si>
  <si>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</si>
  <si>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</si>
  <si>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</si>
  <si>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</si>
  <si>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</si>
  <si>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</si>
  <si>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</si>
  <si>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</si>
  <si>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</si>
  <si>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</si>
  <si>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</si>
  <si>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</si>
  <si>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</si>
  <si>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</si>
  <si>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</si>
  <si>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</si>
  <si>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</si>
  <si>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</si>
  <si>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</si>
  <si>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</si>
  <si>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</si>
  <si>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</si>
  <si>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</si>
  <si>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</si>
  <si>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</si>
  <si>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</si>
  <si>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</si>
  <si>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</si>
  <si>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</si>
  <si>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</si>
  <si>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</si>
  <si>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</si>
  <si>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</si>
  <si>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</si>
  <si>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</si>
  <si>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</si>
  <si>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</si>
  <si>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</si>
  <si>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</si>
  <si>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</si>
  <si>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</si>
  <si>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</si>
  <si>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</si>
  <si>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</si>
  <si>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</si>
  <si>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</si>
  <si>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</si>
  <si>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</si>
  <si>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</si>
  <si>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</si>
  <si>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</si>
  <si>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</si>
  <si>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</si>
  <si>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</si>
  <si>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</si>
  <si>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</si>
  <si>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</si>
  <si>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</si>
  <si>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</si>
  <si>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</si>
  <si>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</si>
  <si>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</si>
  <si>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</si>
  <si>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</si>
  <si>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</si>
  <si>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</si>
  <si>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</si>
  <si>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</si>
  <si>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</si>
  <si>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</si>
  <si>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</si>
  <si>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</si>
  <si>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</si>
  <si>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</si>
  <si>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</si>
  <si>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</si>
  <si>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</si>
  <si>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</si>
  <si>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</si>
  <si>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</si>
  <si>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</si>
  <si>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</si>
  <si>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</si>
  <si>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</si>
  <si>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</si>
  <si>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</si>
  <si>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</si>
  <si>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</si>
  <si>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</si>
  <si>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</si>
  <si>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</si>
  <si>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</si>
  <si>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</si>
  <si>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</si>
  <si>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</si>
  <si>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</si>
  <si>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</si>
  <si>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</si>
  <si>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</si>
  <si>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</si>
  <si>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</si>
  <si>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</si>
  <si>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</si>
  <si>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</si>
  <si>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</si>
  <si>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</si>
  <si>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</si>
  <si>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</si>
  <si>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</si>
  <si>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</si>
  <si>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</si>
  <si>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</si>
  <si>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</si>
  <si>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</si>
  <si>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</si>
  <si>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</si>
  <si>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</si>
  <si>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</si>
  <si>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</si>
  <si>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</si>
  <si>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</si>
  <si>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</si>
  <si>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</si>
  <si>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</si>
  <si>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</si>
  <si>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</si>
  <si>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</si>
  <si>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</si>
  <si>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</si>
  <si>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</si>
  <si>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</si>
  <si>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</si>
  <si>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</si>
  <si>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</si>
  <si>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</si>
  <si>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</si>
  <si>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</si>
  <si>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</si>
  <si>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</si>
  <si>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</si>
  <si>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</si>
  <si>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</si>
  <si>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</si>
  <si>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</si>
  <si>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</si>
  <si>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</si>
  <si>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</si>
  <si>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</si>
  <si>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</si>
  <si>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</si>
  <si>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</si>
  <si>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</si>
  <si>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</si>
  <si>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</si>
  <si>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</si>
  <si>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</si>
  <si>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</si>
  <si>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</si>
  <si>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</si>
  <si>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</si>
  <si>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</si>
  <si>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</si>
  <si>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</si>
  <si>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</si>
  <si>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</si>
  <si>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</si>
  <si>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</si>
  <si>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</si>
  <si>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</si>
  <si>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</si>
  <si>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</si>
  <si>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</si>
  <si>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</si>
  <si>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</si>
  <si>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</si>
  <si>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</si>
  <si>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</si>
  <si>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</si>
  <si>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</si>
  <si>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</si>
  <si>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</si>
  <si>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</si>
  <si>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</si>
  <si>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</si>
  <si>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</si>
  <si>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</si>
  <si>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</si>
  <si>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</si>
  <si>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</si>
  <si>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</si>
  <si>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</si>
  <si>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</si>
  <si>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</si>
  <si>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</si>
  <si>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</si>
  <si>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</si>
  <si>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</si>
  <si>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</si>
  <si>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</si>
  <si>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</si>
  <si>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</si>
  <si>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</si>
  <si>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</si>
  <si>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</si>
  <si>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</si>
  <si>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</si>
  <si>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</si>
  <si>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</si>
  <si>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</si>
  <si>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</si>
  <si>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</si>
  <si>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</si>
  <si>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</si>
  <si>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</si>
  <si>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</si>
  <si>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</si>
  <si>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</si>
  <si>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</si>
  <si>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</si>
  <si>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</si>
  <si>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</si>
  <si>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</si>
  <si>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</si>
  <si>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</si>
  <si>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</si>
  <si>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</si>
  <si>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</si>
  <si>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</si>
  <si>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</si>
  <si>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</si>
  <si>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</si>
  <si>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</si>
  <si>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</si>
  <si>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</si>
  <si>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</si>
  <si>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</si>
  <si>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</si>
  <si>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</si>
  <si>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</si>
  <si>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</si>
  <si>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</si>
  <si>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</si>
  <si>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</si>
  <si>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</si>
  <si>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</si>
  <si>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</si>
  <si>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</si>
  <si>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</si>
  <si>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</si>
  <si>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</si>
  <si>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</si>
  <si>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</si>
  <si>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</si>
  <si>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</si>
  <si>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</si>
  <si>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</si>
  <si>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</si>
  <si>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</si>
  <si>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</si>
  <si>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</si>
  <si>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</si>
  <si>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</si>
  <si>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</si>
  <si>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</si>
  <si>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</si>
  <si>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</si>
  <si>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</si>
  <si>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</si>
  <si>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</si>
  <si>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</si>
  <si>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</si>
  <si>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</si>
  <si>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</si>
  <si>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</si>
  <si>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</si>
  <si>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</si>
  <si>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</si>
  <si>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</si>
  <si>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</si>
  <si>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</si>
  <si>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</si>
  <si>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</si>
  <si>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</si>
  <si>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</si>
  <si>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</si>
  <si>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</si>
  <si>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</si>
  <si>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</si>
  <si>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</si>
  <si>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</si>
  <si>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</si>
  <si>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</si>
  <si>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</si>
  <si>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</si>
  <si>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</si>
  <si>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</si>
  <si>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</si>
  <si>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</si>
  <si>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</si>
  <si>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</si>
  <si>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</si>
  <si>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</si>
  <si>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</si>
  <si>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</si>
  <si>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</si>
  <si>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</si>
  <si>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</si>
  <si>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</si>
  <si>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</si>
  <si>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</si>
  <si>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</si>
  <si>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</si>
  <si>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</si>
  <si>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</si>
  <si>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</si>
  <si>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</si>
  <si>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</si>
  <si>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</si>
  <si>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</si>
  <si>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</si>
  <si>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</si>
  <si>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</si>
  <si>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</si>
  <si>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</si>
  <si>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</si>
  <si>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</si>
  <si>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</si>
  <si>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</si>
  <si>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</si>
  <si>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</si>
  <si>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</si>
  <si>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</si>
  <si>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</si>
  <si>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</si>
  <si>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</si>
  <si>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</si>
  <si>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</si>
  <si>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</si>
  <si>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</si>
  <si>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</si>
  <si>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</si>
  <si>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</si>
  <si>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</si>
  <si>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</si>
  <si>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</si>
  <si>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</si>
  <si>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</si>
  <si>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</si>
  <si>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</si>
  <si>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</si>
  <si>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</si>
  <si>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</si>
  <si>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</si>
  <si>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</si>
  <si>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</si>
  <si>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</si>
  <si>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</si>
  <si>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</si>
  <si>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</si>
  <si>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</si>
  <si>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</si>
  <si>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</si>
  <si>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</si>
  <si>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</si>
  <si>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</si>
  <si>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</si>
  <si>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</si>
  <si>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</si>
  <si>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</si>
  <si>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</si>
  <si>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</si>
  <si>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</si>
  <si>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</si>
  <si>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</si>
  <si>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</si>
  <si>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</si>
  <si>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</si>
  <si>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</si>
  <si>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</si>
  <si>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</si>
  <si>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</si>
  <si>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</si>
  <si>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</si>
  <si>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</si>
  <si>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</si>
  <si>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</si>
  <si>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</si>
  <si>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</si>
  <si>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</si>
  <si>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</si>
  <si>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</si>
  <si>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</si>
  <si>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</si>
  <si>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</si>
  <si>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</si>
  <si>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</si>
  <si>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</si>
  <si>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</si>
  <si>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</si>
  <si>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</si>
  <si>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</si>
  <si>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</si>
  <si>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</si>
  <si>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</si>
  <si>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</si>
  <si>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</si>
  <si>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</si>
  <si>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</si>
  <si>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</si>
  <si>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</si>
  <si>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</si>
  <si>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</si>
  <si>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</si>
  <si>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</si>
  <si>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</si>
  <si>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</si>
  <si>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</si>
  <si>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</si>
  <si>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</si>
  <si>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</si>
  <si>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</si>
  <si>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</si>
  <si>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</si>
  <si>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</si>
  <si>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</si>
  <si>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</si>
  <si>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</si>
  <si>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</si>
  <si>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</si>
  <si>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</si>
  <si>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</si>
  <si>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</si>
  <si>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</si>
  <si>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</si>
  <si>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</si>
  <si>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</si>
  <si>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</si>
  <si>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</si>
  <si>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</si>
  <si>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</si>
  <si>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</si>
  <si>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</si>
  <si>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</si>
  <si>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</si>
  <si>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</si>
  <si>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</si>
  <si>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</si>
  <si>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</si>
  <si>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</si>
  <si>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</si>
  <si>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</si>
  <si>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</si>
  <si>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</si>
  <si>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</si>
  <si>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</si>
  <si>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</si>
  <si>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</si>
  <si>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</si>
  <si>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</si>
  <si>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</si>
  <si>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</si>
  <si>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</si>
  <si>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</si>
  <si>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</si>
  <si>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</si>
  <si>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</si>
  <si>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</si>
  <si>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</si>
  <si>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</si>
  <si>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</si>
  <si>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</si>
  <si>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</si>
  <si>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</si>
  <si>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</si>
  <si>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</si>
  <si>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</si>
  <si>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</si>
  <si>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</si>
  <si>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</si>
  <si>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</si>
  <si>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</si>
  <si>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</si>
  <si>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</si>
  <si>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</si>
  <si>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</si>
  <si>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</si>
  <si>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</si>
  <si>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</si>
  <si>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</si>
  <si>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</si>
  <si>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</si>
  <si>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</si>
  <si>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</si>
  <si>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</si>
  <si>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</si>
  <si>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</si>
  <si>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</si>
  <si>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</si>
  <si>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</si>
  <si>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</si>
  <si>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</si>
  <si>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</si>
  <si>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</si>
  <si>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</si>
  <si>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</si>
  <si>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</si>
  <si>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</si>
  <si>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</si>
  <si>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</si>
  <si>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</si>
  <si>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</si>
  <si>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</si>
  <si>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</si>
  <si>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</si>
  <si>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</si>
  <si>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</si>
  <si>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</si>
  <si>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</si>
  <si>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</si>
  <si>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</si>
  <si>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</si>
  <si>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</si>
  <si>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</si>
  <si>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</si>
  <si>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</si>
  <si>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</si>
  <si>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</si>
  <si>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</si>
  <si>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</si>
  <si>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</si>
  <si>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</si>
  <si>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</si>
  <si>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</si>
  <si>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</si>
  <si>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</si>
  <si>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</si>
  <si>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</si>
  <si>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</si>
  <si>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</si>
  <si>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</si>
  <si>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</si>
  <si>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</si>
  <si>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</si>
  <si>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</si>
  <si>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</si>
  <si>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</si>
  <si>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</si>
  <si>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</si>
  <si>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</si>
  <si>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</si>
  <si>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</si>
  <si>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</si>
  <si>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</si>
  <si>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</si>
  <si>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</si>
  <si>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</si>
  <si>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</si>
  <si>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</si>
  <si>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</si>
  <si>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</si>
  <si>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</si>
  <si>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</si>
  <si>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</si>
  <si>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</si>
  <si>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</si>
  <si>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</si>
  <si>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</si>
  <si>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</si>
  <si>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</si>
  <si>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</si>
  <si>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</si>
  <si>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</si>
  <si>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</si>
  <si>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</si>
  <si>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</si>
  <si>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</si>
  <si>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</si>
  <si>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</si>
  <si>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</si>
  <si>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</si>
  <si>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</si>
  <si>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</si>
  <si>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</si>
  <si>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</si>
  <si>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</si>
  <si>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</si>
  <si>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</si>
  <si>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</si>
  <si>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</si>
  <si>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</si>
  <si>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</si>
  <si>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</si>
  <si>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</si>
  <si>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</si>
  <si>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</si>
  <si>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</si>
  <si>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</si>
  <si>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</si>
  <si>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</si>
  <si>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</si>
  <si>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</si>
  <si>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</si>
  <si>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</si>
  <si>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</si>
  <si>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</si>
  <si>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</si>
  <si>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</si>
  <si>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</si>
  <si>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</si>
  <si>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</si>
  <si>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</si>
  <si>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</si>
  <si>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</si>
  <si>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</si>
  <si>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</si>
  <si>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</si>
  <si>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</si>
  <si>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</si>
  <si>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</si>
  <si>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</si>
  <si>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</si>
  <si>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</si>
  <si>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</si>
  <si>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</si>
  <si>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</si>
  <si>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</si>
  <si>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</si>
  <si>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</si>
  <si>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</si>
  <si>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</si>
  <si>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</si>
  <si>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</si>
  <si>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</si>
  <si>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</si>
  <si>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</si>
  <si>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</si>
  <si>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</si>
  <si>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</si>
  <si>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</si>
  <si>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</si>
  <si>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</si>
  <si>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</si>
  <si>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</si>
  <si>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</si>
  <si>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</si>
  <si>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</si>
  <si>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</si>
  <si>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</si>
  <si>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</si>
  <si>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</si>
  <si>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</si>
  <si>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</si>
  <si>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</si>
  <si>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</si>
  <si>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</si>
  <si>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</si>
  <si>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</si>
  <si>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</si>
  <si>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</si>
  <si>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</si>
  <si>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</si>
  <si>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</si>
  <si>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</si>
  <si>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</si>
  <si>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</si>
  <si>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</si>
  <si>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</si>
  <si>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</si>
  <si>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</si>
  <si>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</si>
  <si>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</si>
  <si>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</si>
  <si>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</si>
  <si>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</si>
  <si>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</si>
  <si>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</si>
  <si>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</si>
  <si>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</si>
  <si>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</si>
  <si>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</si>
  <si>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</si>
  <si>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</si>
  <si>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</si>
  <si>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</si>
  <si>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</si>
  <si>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</si>
  <si>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</si>
  <si>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</si>
  <si>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</si>
  <si>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</si>
  <si>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</si>
  <si>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</si>
  <si>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</si>
  <si>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</si>
  <si>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</si>
  <si>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</si>
  <si>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</si>
  <si>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</si>
  <si>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</si>
  <si>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</si>
  <si>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</si>
  <si>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</si>
  <si>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</si>
  <si>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</si>
  <si>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</si>
  <si>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</si>
  <si>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</si>
  <si>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</si>
  <si>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</si>
  <si>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</si>
  <si>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</si>
  <si>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</si>
  <si>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</si>
  <si>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</si>
  <si>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</si>
  <si>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</si>
  <si>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</si>
  <si>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</si>
  <si>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</si>
  <si>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</si>
  <si>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</si>
  <si>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</si>
  <si>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</si>
  <si>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</si>
  <si>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</si>
  <si>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</si>
  <si>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</si>
  <si>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</si>
  <si>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</si>
  <si>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</si>
  <si>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</si>
  <si>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</si>
  <si>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</si>
  <si>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</si>
  <si>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</si>
  <si>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</si>
  <si>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</si>
  <si>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</si>
  <si>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</si>
  <si>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</si>
  <si>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</si>
  <si>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</si>
  <si>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</si>
  <si>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</si>
  <si>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</si>
  <si>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</si>
  <si>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</si>
  <si>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</si>
  <si>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</si>
  <si>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</si>
  <si>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</si>
  <si>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</si>
  <si>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</si>
  <si>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</si>
  <si>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</si>
  <si>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</si>
  <si>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</si>
  <si>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</si>
  <si>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</si>
  <si>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</si>
  <si>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</si>
  <si>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</si>
  <si>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</si>
  <si>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</si>
  <si>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</si>
  <si>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</si>
  <si>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</si>
  <si>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</si>
  <si>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</si>
  <si>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</si>
  <si>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</si>
  <si>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</si>
  <si>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</si>
  <si>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</si>
  <si>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</si>
  <si>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</si>
  <si>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</si>
  <si>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</si>
  <si>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</si>
  <si>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</si>
  <si>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</si>
  <si>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</si>
  <si>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</si>
  <si>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</si>
  <si>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</si>
  <si>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</si>
  <si>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</si>
  <si>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</si>
  <si>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</si>
  <si>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</si>
  <si>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</si>
  <si>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</si>
  <si>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</si>
  <si>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</si>
  <si>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</si>
  <si>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</si>
  <si>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</si>
  <si>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</si>
  <si>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</si>
  <si>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</si>
  <si>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</si>
  <si>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</si>
  <si>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</si>
  <si>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</si>
  <si>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</si>
  <si>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</si>
  <si>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</si>
  <si>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</si>
  <si>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</si>
  <si>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</si>
  <si>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</si>
  <si>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</si>
  <si>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</si>
  <si>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</si>
  <si>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</si>
  <si>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</si>
  <si>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</si>
  <si>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</si>
  <si>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</si>
  <si>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</si>
  <si>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</si>
  <si>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</si>
  <si>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</si>
  <si>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</si>
  <si>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</si>
  <si>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</si>
  <si>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</si>
  <si>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</si>
  <si>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</si>
  <si>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</si>
  <si>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</si>
  <si>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</si>
  <si>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</si>
  <si>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</si>
  <si>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</si>
  <si>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</si>
  <si>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</si>
  <si>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</si>
  <si>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</si>
  <si>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</si>
  <si>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</si>
  <si>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</si>
  <si>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</si>
  <si>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</si>
  <si>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</si>
  <si>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</si>
  <si>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</si>
  <si>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</si>
  <si>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</si>
  <si>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</si>
  <si>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</si>
  <si>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</si>
  <si>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</si>
  <si>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</si>
  <si>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</si>
  <si>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</si>
  <si>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</si>
  <si>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</si>
  <si>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</si>
  <si>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</si>
  <si>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</si>
  <si>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</si>
  <si>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</si>
  <si>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</si>
  <si>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</si>
  <si>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</si>
  <si>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</si>
  <si>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</si>
  <si>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</si>
  <si>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</si>
  <si>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</si>
  <si>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</si>
  <si>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</si>
  <si>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</si>
  <si>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</si>
  <si>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</si>
  <si>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</si>
  <si>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</si>
  <si>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</si>
  <si>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</si>
  <si>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</si>
  <si>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</si>
  <si>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</si>
  <si>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</si>
  <si>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</si>
  <si>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</si>
  <si>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</si>
  <si>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</si>
  <si>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</si>
  <si>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</si>
  <si>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</si>
  <si>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</si>
  <si>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</si>
  <si>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</si>
  <si>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</si>
  <si>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</si>
  <si>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</si>
  <si>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</si>
  <si>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</si>
  <si>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</si>
  <si>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</si>
  <si>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</si>
  <si>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</si>
  <si>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</si>
  <si>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</si>
  <si>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</si>
  <si>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</si>
  <si>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</si>
  <si>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</si>
  <si>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</si>
  <si>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</si>
  <si>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</si>
  <si>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</si>
  <si>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</si>
  <si>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</si>
  <si>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</si>
  <si>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</si>
  <si>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</si>
  <si>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</si>
  <si>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</si>
  <si>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</si>
  <si>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</si>
  <si>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</si>
  <si>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</si>
  <si>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</si>
  <si>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</si>
  <si>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</si>
  <si>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</si>
  <si>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</si>
  <si>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</si>
  <si>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</si>
  <si>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</si>
  <si>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</si>
  <si>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</si>
  <si>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</si>
  <si>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</si>
  <si>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</si>
  <si>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</si>
  <si>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</si>
  <si>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</si>
  <si>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</si>
  <si>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</si>
  <si>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</si>
  <si>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</si>
  <si>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</si>
  <si>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</si>
  <si>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</si>
  <si>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</si>
  <si>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</si>
  <si>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</si>
  <si>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</si>
  <si>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</si>
  <si>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</si>
  <si>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</si>
  <si>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</si>
  <si>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</si>
  <si>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</si>
  <si>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</si>
  <si>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</si>
  <si>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</si>
  <si>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</si>
  <si>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</si>
  <si>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</si>
  <si>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</si>
  <si>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</si>
  <si>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</si>
  <si>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</si>
  <si>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</si>
  <si>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</si>
  <si>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</si>
  <si>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</si>
  <si>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</si>
  <si>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</si>
  <si>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</si>
  <si>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</si>
  <si>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</si>
  <si>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</si>
  <si>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</si>
  <si>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</si>
  <si>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</si>
  <si>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</si>
  <si>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</si>
  <si>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</si>
  <si>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</si>
  <si>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</si>
  <si>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</si>
  <si>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</si>
  <si>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</si>
  <si>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</si>
  <si>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</si>
  <si>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</si>
  <si>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</si>
  <si>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</si>
  <si>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</si>
  <si>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</si>
  <si>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</si>
  <si>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</si>
  <si>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</si>
  <si>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</si>
  <si>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</si>
  <si>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</si>
  <si>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</si>
  <si>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</si>
  <si>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</si>
  <si>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</si>
  <si>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</si>
  <si>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</si>
  <si>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</si>
  <si>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</si>
  <si>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</si>
  <si>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</si>
  <si>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</si>
  <si>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</si>
  <si>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</si>
  <si>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</si>
  <si>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</si>
  <si>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</si>
  <si>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</si>
  <si>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</si>
  <si>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</si>
  <si>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</si>
  <si>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</si>
  <si>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</si>
  <si>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</si>
  <si>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</si>
  <si>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</si>
  <si>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</si>
  <si>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</si>
  <si>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</si>
  <si>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</si>
  <si>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</si>
  <si>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</si>
  <si>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</si>
  <si>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</si>
  <si>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</si>
  <si>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</si>
  <si>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</si>
  <si>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</si>
  <si>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</si>
  <si>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</si>
  <si>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</si>
  <si>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</si>
  <si>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</si>
  <si>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</si>
  <si>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</si>
  <si>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</si>
  <si>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</si>
  <si>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</si>
  <si>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</si>
  <si>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</si>
  <si>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</si>
  <si>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</si>
  <si>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</si>
  <si>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</si>
  <si>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</si>
  <si>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</si>
  <si>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</si>
  <si>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</si>
  <si>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</si>
  <si>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</si>
  <si>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</si>
  <si>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</si>
  <si>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</si>
  <si>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</si>
  <si>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</si>
  <si>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</si>
  <si>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</si>
  <si>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</si>
  <si>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</si>
  <si>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</si>
  <si>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</si>
  <si>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</si>
  <si>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</si>
  <si>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</si>
  <si>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</si>
  <si>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</si>
  <si>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</si>
  <si>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</si>
  <si>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</si>
  <si>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</si>
  <si>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</si>
  <si>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</si>
  <si>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</si>
  <si>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</si>
  <si>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</si>
  <si>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</si>
  <si>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</si>
  <si>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</si>
  <si>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</si>
  <si>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</si>
  <si>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</si>
  <si>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</si>
  <si>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</si>
  <si>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</si>
  <si>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</si>
  <si>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</si>
  <si>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</si>
  <si>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</si>
  <si>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</si>
  <si>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</si>
  <si>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</si>
  <si>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</si>
  <si>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</si>
  <si>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</si>
  <si>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</si>
  <si>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</si>
  <si>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</si>
  <si>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</si>
  <si>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</si>
  <si>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</si>
  <si>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</si>
  <si>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</si>
  <si>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</si>
  <si>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</si>
  <si>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</si>
  <si>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</si>
  <si>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</si>
  <si>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</si>
  <si>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</si>
  <si>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</si>
  <si>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</si>
  <si>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</si>
  <si>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</si>
  <si>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</si>
  <si>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</si>
  <si>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</si>
  <si>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</si>
  <si>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</si>
  <si>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</si>
  <si>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</si>
  <si>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</si>
  <si>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</si>
  <si>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</si>
  <si>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</si>
  <si>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</si>
  <si>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</si>
  <si>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</si>
  <si>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</si>
  <si>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</si>
  <si>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</si>
  <si>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</si>
  <si>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</si>
  <si>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</si>
  <si>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</si>
  <si>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</si>
  <si>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</si>
  <si>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</si>
  <si>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</si>
  <si>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</si>
  <si>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</si>
  <si>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</si>
  <si>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</si>
  <si>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</si>
  <si>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</si>
  <si>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</si>
  <si>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</si>
  <si>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</si>
  <si>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</si>
  <si>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</si>
  <si>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</si>
  <si>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</si>
  <si>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</si>
  <si>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</si>
  <si>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</si>
  <si>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</si>
  <si>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</si>
  <si>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</si>
  <si>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</si>
  <si>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</si>
  <si>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</si>
  <si>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</si>
  <si>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</si>
  <si>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</si>
  <si>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</si>
  <si>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</si>
  <si>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</si>
  <si>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</si>
  <si>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</si>
  <si>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</si>
  <si>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</si>
  <si>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</si>
  <si>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</si>
  <si>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</si>
  <si>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</si>
  <si>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</si>
  <si>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</si>
  <si>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</si>
  <si>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</si>
  <si>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</si>
  <si>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</si>
  <si>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</si>
  <si>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</si>
  <si>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</si>
  <si>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</si>
  <si>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</si>
  <si>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</si>
  <si>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</si>
  <si>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</si>
  <si>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</si>
  <si>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</si>
  <si>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</si>
  <si>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</si>
  <si>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</si>
  <si>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</si>
  <si>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</si>
  <si>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</si>
  <si>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</si>
  <si>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</si>
  <si>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</si>
  <si>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</si>
  <si>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</si>
  <si>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</si>
  <si>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</si>
  <si>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</si>
  <si>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</si>
  <si>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</si>
  <si>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</si>
  <si>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</si>
  <si>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</si>
  <si>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</si>
  <si>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</si>
  <si>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</si>
  <si>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</si>
  <si>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</si>
  <si>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</si>
  <si>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</si>
  <si>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</si>
  <si>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</si>
  <si>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</si>
  <si>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</si>
  <si>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</si>
  <si>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</si>
  <si>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</si>
  <si>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</si>
  <si>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</si>
  <si>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</si>
  <si>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</si>
  <si>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</si>
  <si>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</si>
  <si>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</si>
  <si>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</si>
  <si>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</si>
  <si>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</si>
  <si>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</si>
  <si>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</si>
  <si>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</si>
  <si>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</si>
  <si>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</si>
  <si>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</si>
  <si>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</si>
  <si>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</si>
  <si>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</si>
  <si>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</si>
  <si>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</si>
  <si>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</si>
  <si>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</si>
  <si>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</si>
  <si>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</si>
  <si>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</si>
  <si>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</si>
  <si>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</si>
  <si>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</si>
  <si>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</si>
  <si>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</si>
  <si>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</si>
  <si>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</si>
  <si>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</si>
  <si>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</si>
  <si>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</si>
  <si>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</si>
  <si>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</si>
  <si>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</si>
  <si>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</si>
  <si>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</si>
  <si>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</si>
  <si>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</si>
  <si>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</si>
  <si>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</si>
  <si>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</si>
  <si>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</si>
  <si>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</si>
  <si>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</si>
  <si>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</si>
  <si>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</si>
  <si>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</si>
  <si>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</si>
  <si>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</si>
  <si>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</si>
  <si>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</si>
  <si>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</si>
  <si>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</si>
  <si>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</si>
  <si>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</si>
  <si>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</si>
  <si>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</si>
  <si>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</si>
  <si>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</si>
  <si>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</si>
  <si>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</si>
  <si>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</si>
  <si>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</si>
  <si>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</si>
  <si>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</si>
  <si>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</si>
  <si>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</si>
  <si>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</si>
  <si>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</si>
  <si>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</si>
  <si>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</si>
  <si>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</si>
  <si>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</si>
  <si>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</si>
  <si>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</si>
  <si>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</si>
  <si>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</si>
  <si>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</si>
  <si>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</si>
  <si>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</si>
  <si>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</si>
  <si>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</si>
  <si>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</si>
  <si>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</si>
  <si>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</si>
  <si>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</si>
  <si>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</si>
  <si>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</si>
  <si>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</si>
  <si>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</si>
  <si>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</si>
  <si>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</si>
  <si>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</si>
  <si>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</si>
  <si>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</si>
  <si>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</si>
  <si>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</si>
  <si>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</si>
  <si>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</si>
  <si>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</si>
  <si>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</si>
  <si>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</si>
  <si>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</si>
  <si>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</si>
  <si>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</si>
  <si>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</si>
  <si>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</si>
  <si>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</si>
  <si>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</si>
  <si>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</si>
  <si>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</si>
  <si>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</si>
  <si>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</si>
  <si>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</si>
  <si>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</si>
  <si>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</si>
  <si>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</si>
  <si>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</si>
  <si>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</si>
  <si>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</si>
  <si>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</si>
  <si>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</si>
  <si>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</si>
  <si>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</si>
  <si>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</si>
  <si>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</si>
  <si>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</si>
  <si>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</si>
  <si>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</si>
  <si>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</si>
  <si>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</si>
  <si>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</si>
  <si>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</si>
  <si>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</si>
  <si>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</si>
  <si>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</si>
  <si>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</si>
  <si>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</si>
  <si>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</si>
  <si>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</si>
  <si>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</si>
  <si>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</si>
  <si>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</si>
  <si>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</si>
  <si>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</si>
  <si>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</si>
  <si>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</si>
  <si>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</si>
  <si>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</si>
  <si>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</si>
  <si>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</si>
  <si>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</si>
  <si>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</si>
  <si>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</si>
  <si>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</si>
  <si>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</si>
  <si>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</si>
  <si>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</si>
  <si>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</si>
  <si>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</si>
  <si>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</si>
  <si>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</si>
  <si>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</si>
  <si>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</si>
  <si>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</si>
  <si>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</si>
  <si>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</si>
  <si>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</si>
  <si>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</si>
  <si>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</si>
  <si>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</si>
  <si>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</si>
  <si>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</si>
  <si>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</si>
  <si>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</si>
  <si>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</si>
  <si>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</si>
  <si>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</si>
  <si>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</si>
  <si>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</si>
  <si>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</si>
  <si>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</si>
  <si>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</si>
  <si>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</si>
  <si>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</si>
  <si>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</si>
  <si>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</si>
  <si>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</si>
  <si>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</si>
  <si>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</si>
  <si>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</si>
  <si>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</si>
  <si>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</si>
  <si>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</si>
  <si>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</si>
  <si>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</si>
  <si>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</si>
  <si>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</si>
  <si>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</si>
  <si>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</si>
  <si>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</si>
  <si>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</si>
  <si>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</si>
  <si>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</si>
  <si>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</si>
  <si>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</si>
  <si>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</si>
  <si>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</si>
  <si>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</si>
  <si>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</si>
  <si>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</si>
  <si>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</si>
  <si>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</si>
  <si>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</si>
  <si>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</si>
  <si>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</si>
  <si>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</si>
  <si>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</si>
  <si>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</si>
  <si>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</si>
  <si>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</si>
  <si>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</si>
  <si>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</si>
  <si>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</si>
  <si>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</si>
  <si>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</si>
  <si>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</si>
  <si>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</si>
  <si>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</si>
  <si>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</si>
  <si>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</si>
  <si>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</si>
  <si>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</si>
  <si>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</si>
  <si>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</si>
  <si>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</si>
  <si>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</si>
  <si>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</si>
  <si>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</si>
  <si>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</si>
  <si>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</si>
  <si>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</si>
  <si>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</si>
  <si>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</si>
  <si>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</si>
  <si>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</si>
  <si>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</si>
  <si>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</si>
  <si>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</si>
  <si>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</si>
  <si>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</si>
  <si>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</si>
  <si>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</si>
  <si>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</si>
  <si>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</si>
  <si>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</si>
  <si>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</si>
  <si>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</si>
  <si>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</si>
  <si>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</si>
  <si>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</si>
  <si>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</si>
  <si>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</si>
  <si>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</si>
  <si>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</si>
  <si>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</si>
  <si>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</si>
  <si>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</si>
  <si>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</si>
  <si>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</si>
  <si>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</si>
  <si>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</si>
  <si>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</si>
  <si>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</si>
  <si>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</si>
  <si>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</si>
  <si>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</si>
  <si>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</si>
  <si>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</si>
  <si>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</si>
  <si>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</si>
  <si>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</si>
  <si>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</si>
  <si>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</si>
  <si>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</si>
  <si>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</si>
  <si>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</si>
  <si>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</si>
  <si>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</si>
  <si>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</si>
  <si>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</si>
  <si>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</si>
  <si>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</si>
  <si>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</si>
  <si>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</si>
  <si>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</si>
  <si>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</si>
  <si>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</si>
  <si>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</si>
  <si>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</si>
  <si>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</si>
  <si>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</si>
  <si>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</si>
  <si>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</si>
  <si>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</si>
  <si>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</si>
  <si>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</si>
  <si>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</si>
  <si>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</si>
  <si>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</si>
  <si>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</si>
  <si>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</si>
  <si>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</si>
  <si>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</si>
  <si>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</si>
  <si>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</si>
  <si>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</si>
  <si>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</si>
  <si>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</si>
  <si>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</si>
  <si>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</si>
  <si>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</si>
  <si>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</si>
  <si>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</si>
  <si>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</si>
  <si>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</si>
  <si>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</si>
  <si>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</si>
  <si>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</si>
  <si>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</si>
  <si>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</si>
  <si>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</si>
  <si>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</si>
  <si>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</si>
  <si>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</si>
  <si>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</si>
  <si>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</si>
  <si>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</si>
  <si>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</si>
  <si>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</si>
  <si>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</si>
  <si>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</si>
  <si>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</si>
  <si>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</si>
  <si>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</si>
  <si>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</si>
  <si>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</si>
  <si>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</si>
  <si>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</si>
  <si>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</si>
  <si>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</si>
  <si>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</si>
  <si>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</si>
  <si>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</si>
  <si>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</si>
  <si>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</si>
  <si>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</si>
  <si>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</si>
  <si>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</si>
  <si>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</si>
  <si>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</si>
  <si>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</si>
  <si>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</si>
  <si>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</si>
  <si>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</si>
  <si>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</si>
  <si>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</si>
  <si>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</si>
  <si>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</si>
  <si>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</si>
  <si>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</si>
  <si>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</si>
  <si>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</si>
  <si>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</si>
  <si>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</si>
  <si>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</si>
  <si>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</si>
  <si>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</si>
  <si>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</si>
  <si>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</si>
  <si>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</si>
  <si>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</si>
  <si>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</si>
  <si>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</si>
  <si>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</si>
  <si>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</si>
  <si>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</si>
  <si>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</si>
  <si>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</si>
  <si>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</si>
  <si>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</si>
  <si>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</si>
  <si>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</si>
  <si>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</si>
  <si>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</si>
  <si>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</si>
  <si>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</si>
  <si>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</si>
  <si>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</si>
  <si>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</si>
  <si>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</si>
  <si>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</si>
  <si>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</si>
  <si>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</si>
  <si>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</si>
  <si>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</si>
  <si>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</si>
  <si>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</si>
  <si>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</si>
  <si>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</si>
  <si>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</si>
  <si>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</si>
  <si>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</si>
  <si>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</si>
  <si>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</si>
  <si>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</si>
  <si>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</si>
  <si>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</si>
  <si>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</si>
  <si>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</si>
  <si>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</si>
  <si>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</si>
  <si>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</si>
  <si>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</si>
  <si>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</si>
  <si>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</si>
  <si>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</si>
  <si>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</si>
  <si>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</si>
  <si>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</si>
  <si>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</si>
  <si>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</si>
  <si>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</si>
  <si>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</si>
  <si>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</si>
  <si>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</si>
  <si>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</si>
  <si>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</si>
  <si>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</si>
  <si>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</si>
  <si>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</si>
  <si>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</si>
  <si>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</si>
  <si>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</si>
  <si>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</si>
  <si>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</si>
  <si>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</si>
  <si>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</si>
  <si>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</si>
  <si>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</si>
  <si>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</si>
  <si>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</si>
  <si>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</si>
  <si>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</si>
  <si>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</si>
  <si>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</si>
  <si>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</si>
  <si>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</si>
  <si>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</si>
  <si>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</si>
  <si>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</si>
  <si>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</si>
  <si>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</si>
  <si>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</si>
  <si>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</si>
  <si>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</si>
  <si>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</si>
  <si>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</si>
  <si>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</si>
  <si>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</si>
  <si>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</si>
  <si>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</si>
  <si>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</si>
  <si>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</si>
  <si>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</si>
  <si>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</si>
  <si>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</si>
  <si>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</si>
  <si>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</si>
  <si>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</si>
  <si>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</si>
  <si>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</si>
  <si>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</si>
  <si>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</si>
  <si>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</si>
  <si>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</si>
  <si>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</si>
  <si>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</si>
  <si>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</si>
  <si>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</si>
  <si>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</si>
  <si>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</si>
  <si>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</si>
  <si>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</si>
  <si>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</si>
  <si>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</si>
  <si>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</si>
  <si>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</si>
  <si>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</si>
  <si>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</si>
  <si>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</si>
  <si>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</si>
  <si>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</si>
  <si>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</si>
  <si>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</si>
  <si>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</si>
  <si>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</si>
  <si>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</si>
  <si>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</si>
  <si>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</si>
  <si>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</si>
  <si>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</si>
  <si>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</si>
  <si>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</si>
  <si>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</si>
  <si>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</si>
  <si>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</si>
  <si>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</si>
  <si>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</si>
  <si>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</si>
  <si>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</si>
  <si>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</si>
  <si>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</si>
  <si>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</si>
  <si>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</si>
  <si>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</si>
  <si>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</si>
  <si>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</si>
  <si>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</si>
  <si>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</si>
  <si>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</si>
  <si>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</si>
  <si>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</si>
  <si>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</si>
  <si>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</si>
  <si>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</si>
  <si>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</si>
  <si>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</si>
  <si>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</si>
  <si>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</si>
  <si>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</si>
  <si>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</si>
  <si>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</si>
  <si>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</si>
  <si>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</si>
  <si>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</si>
  <si>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</si>
  <si>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</si>
  <si>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</si>
  <si>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</si>
  <si>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</si>
  <si>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</si>
  <si>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</si>
  <si>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</si>
  <si>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</si>
  <si>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</si>
  <si>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</si>
  <si>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</si>
  <si>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</si>
  <si>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</si>
  <si>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</si>
  <si>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</si>
  <si>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</si>
  <si>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</si>
  <si>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</si>
  <si>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</si>
  <si>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</si>
  <si>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</si>
  <si>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</si>
  <si>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</si>
  <si>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</si>
  <si>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</si>
  <si>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</si>
  <si>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</si>
  <si>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</si>
  <si>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</si>
  <si>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</si>
  <si>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</si>
  <si>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</si>
  <si>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</si>
  <si>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</si>
  <si>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</si>
  <si>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</si>
  <si>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</si>
  <si>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</si>
  <si>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</si>
  <si>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</si>
  <si>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</si>
  <si>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</si>
  <si>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</si>
  <si>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</si>
  <si>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</si>
  <si>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</si>
  <si>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</si>
  <si>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</si>
  <si>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</si>
  <si>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</si>
  <si>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</si>
  <si>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</si>
  <si>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</si>
  <si>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</si>
  <si>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</si>
  <si>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</si>
  <si>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</si>
  <si>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</si>
  <si>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</si>
  <si>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</si>
  <si>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</si>
  <si>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</si>
  <si>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</si>
  <si>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</si>
  <si>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</si>
  <si>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</si>
  <si>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</si>
  <si>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</si>
  <si>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</si>
  <si>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</si>
  <si>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</si>
  <si>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</si>
  <si>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</si>
  <si>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</si>
  <si>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</si>
  <si>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</si>
  <si>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</si>
  <si>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</si>
  <si>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</si>
  <si>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</si>
  <si>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</si>
  <si>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</si>
  <si>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</si>
  <si>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</si>
  <si>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</si>
  <si>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</si>
  <si>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</si>
  <si>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</si>
  <si>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</si>
  <si>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</si>
  <si>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</si>
  <si>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</si>
  <si>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</si>
  <si>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</si>
  <si>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</si>
  <si>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</si>
  <si>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</si>
  <si>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</si>
  <si>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</si>
  <si>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</si>
  <si>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</si>
  <si>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</si>
  <si>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</si>
  <si>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</si>
  <si>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</si>
  <si>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</si>
  <si>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</si>
  <si>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</si>
  <si>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</si>
  <si>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</si>
  <si>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</si>
  <si>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</si>
  <si>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</si>
  <si>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</si>
  <si>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</si>
  <si>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</si>
  <si>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</si>
  <si>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</si>
  <si>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</si>
  <si>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</si>
  <si>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</si>
  <si>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</si>
  <si>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</si>
  <si>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</si>
  <si>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</si>
  <si>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</si>
  <si>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</si>
  <si>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</si>
  <si>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</si>
  <si>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</si>
  <si>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</si>
  <si>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</si>
  <si>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</si>
  <si>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</si>
  <si>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</si>
  <si>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</si>
  <si>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</si>
  <si>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</si>
  <si>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</si>
  <si>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</si>
  <si>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</si>
  <si>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</si>
  <si>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</si>
  <si>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</si>
  <si>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</si>
  <si>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</si>
  <si>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</si>
  <si>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</si>
  <si>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</si>
  <si>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</si>
  <si>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</si>
  <si>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</si>
  <si>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</si>
  <si>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</si>
  <si>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</si>
  <si>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</si>
  <si>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</si>
  <si>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</si>
  <si>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</si>
  <si>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</si>
  <si>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</si>
  <si>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</si>
  <si>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</si>
  <si>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</si>
  <si>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</si>
  <si>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</si>
  <si>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</si>
  <si>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</si>
  <si>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</si>
  <si>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</si>
  <si>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</si>
  <si>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</si>
  <si>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</si>
  <si>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</si>
  <si>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</si>
  <si>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</si>
  <si>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</si>
  <si>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</si>
  <si>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</si>
  <si>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</si>
  <si>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</si>
  <si>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</si>
  <si>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</si>
  <si>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</si>
  <si>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</si>
  <si>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</si>
  <si>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</si>
  <si>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</si>
  <si>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</si>
  <si>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</si>
  <si>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</si>
  <si>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</si>
  <si>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</si>
  <si>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</si>
  <si>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</si>
  <si>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</si>
  <si>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</si>
  <si>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</si>
  <si>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</si>
  <si>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</si>
  <si>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</si>
  <si>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</si>
  <si>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</si>
  <si>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</si>
  <si>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</si>
  <si>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</si>
  <si>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</si>
  <si>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</si>
  <si>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</si>
  <si>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</si>
  <si>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</si>
  <si>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</si>
  <si>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</si>
  <si>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</si>
  <si>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</si>
  <si>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</si>
  <si>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</si>
  <si>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</si>
  <si>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</si>
  <si>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</si>
  <si>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</si>
  <si>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</si>
  <si>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</si>
  <si>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</si>
  <si>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</si>
  <si>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</si>
  <si>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</si>
  <si>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</si>
  <si>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</si>
  <si>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</si>
  <si>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</si>
  <si>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</si>
  <si>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</si>
  <si>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</si>
  <si>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</si>
  <si>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</si>
  <si>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</si>
  <si>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</si>
  <si>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</si>
  <si>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</si>
  <si>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</si>
  <si>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</si>
  <si>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</si>
  <si>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</si>
  <si>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</si>
  <si>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</si>
  <si>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</si>
  <si>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</si>
  <si>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</si>
  <si>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</si>
  <si>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</si>
  <si>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</si>
  <si>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</si>
  <si>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</si>
  <si>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</si>
  <si>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</si>
  <si>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</si>
  <si>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</si>
  <si>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</si>
  <si>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</si>
  <si>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</si>
  <si>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</si>
  <si>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</si>
  <si>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</si>
  <si>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</si>
  <si>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</si>
  <si>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</si>
  <si>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</si>
  <si>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</si>
  <si>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</si>
  <si>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</si>
  <si>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</si>
  <si>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</si>
  <si>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</si>
  <si>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</si>
  <si>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</si>
  <si>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</si>
  <si>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</si>
  <si>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</si>
  <si>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</si>
  <si>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</si>
  <si>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</si>
  <si>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</si>
  <si>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</si>
  <si>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</si>
  <si>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</si>
  <si>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</si>
  <si>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</si>
  <si>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</si>
  <si>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</si>
  <si>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</si>
  <si>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</si>
  <si>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</si>
  <si>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</si>
  <si>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</si>
  <si>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</si>
  <si>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</si>
  <si>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</si>
  <si>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</si>
  <si>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</si>
  <si>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</si>
  <si>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</si>
  <si>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</si>
  <si>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</si>
  <si>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</si>
  <si>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</si>
  <si>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</si>
  <si>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</si>
  <si>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</si>
  <si>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</si>
  <si>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</si>
  <si>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</si>
  <si>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</si>
  <si>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</si>
  <si>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</si>
  <si>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</si>
  <si>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</si>
  <si>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</si>
  <si>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</si>
  <si>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</si>
  <si>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</si>
  <si>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</si>
  <si>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</si>
  <si>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</si>
  <si>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</si>
  <si>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</si>
  <si>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</si>
  <si>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</si>
  <si>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</si>
  <si>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</si>
  <si>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</si>
  <si>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</si>
  <si>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</si>
  <si>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</si>
  <si>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</si>
  <si>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</si>
  <si>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</si>
  <si>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</si>
  <si>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</si>
  <si>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</si>
  <si>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</si>
  <si>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</si>
  <si>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</si>
  <si>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</si>
  <si>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</si>
  <si>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</si>
  <si>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</si>
  <si>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</si>
  <si>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</si>
  <si>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</si>
  <si>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</si>
  <si>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</si>
  <si>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</si>
  <si>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</si>
  <si>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</si>
  <si>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</si>
  <si>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</si>
  <si>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</si>
  <si>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</si>
  <si>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</si>
  <si>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</si>
  <si>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</si>
  <si>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</si>
  <si>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</si>
  <si>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</si>
  <si>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</si>
  <si>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</si>
  <si>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</si>
  <si>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</si>
  <si>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</si>
  <si>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</si>
  <si>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</si>
  <si>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</si>
  <si>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</si>
  <si>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</si>
  <si>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</si>
  <si>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</si>
  <si>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</si>
  <si>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</si>
  <si>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</si>
  <si>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</si>
  <si>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</si>
  <si>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</si>
  <si>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</si>
  <si>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</si>
  <si>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</si>
  <si>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</si>
  <si>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</si>
  <si>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</si>
  <si>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</si>
  <si>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</si>
  <si>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</si>
  <si>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</si>
  <si>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</si>
  <si>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</si>
  <si>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</si>
  <si>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</si>
  <si>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</si>
  <si>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</si>
  <si>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</si>
  <si>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</si>
  <si>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</si>
  <si>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</si>
  <si>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</si>
  <si>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</si>
  <si>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</si>
  <si>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</si>
  <si>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</si>
  <si>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</si>
  <si>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</si>
  <si>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</si>
  <si>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</si>
  <si>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</si>
  <si>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</si>
  <si>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</si>
  <si>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</si>
  <si>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</si>
  <si>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</si>
  <si>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</si>
  <si>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</si>
  <si>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</si>
  <si>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</si>
  <si>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</si>
  <si>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</si>
  <si>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</si>
  <si>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</si>
  <si>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</si>
  <si>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</si>
  <si>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</si>
  <si>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</si>
  <si>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</si>
  <si>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</si>
  <si>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</si>
  <si>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</si>
  <si>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</si>
  <si>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</si>
  <si>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</si>
  <si>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</si>
  <si>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</si>
  <si>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</si>
  <si>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</si>
  <si>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</si>
  <si>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</si>
  <si>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</si>
  <si>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</si>
  <si>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</si>
  <si>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</si>
  <si>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</si>
  <si>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</si>
  <si>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</si>
  <si>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</si>
  <si>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</si>
  <si>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</si>
  <si>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</si>
  <si>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</si>
  <si>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</si>
  <si>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</si>
  <si>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</si>
  <si>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</si>
  <si>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</si>
  <si>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</si>
  <si>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</si>
  <si>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</si>
  <si>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</si>
  <si>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</si>
  <si>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</si>
  <si>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</si>
  <si>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</si>
  <si>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</si>
  <si>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</si>
  <si>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</si>
  <si>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</si>
  <si>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</si>
  <si>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</si>
  <si>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</si>
  <si>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</si>
  <si>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</si>
  <si>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</si>
  <si>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</si>
  <si>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</si>
  <si>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</si>
  <si>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</si>
  <si>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</si>
  <si>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</si>
  <si>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</si>
  <si>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</si>
  <si>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</si>
  <si>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</si>
  <si>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</si>
  <si>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</si>
  <si>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</si>
  <si>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</si>
  <si>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</si>
  <si>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</si>
  <si>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</si>
  <si>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</si>
  <si>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</si>
  <si>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</si>
  <si>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</si>
  <si>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</si>
  <si>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</si>
  <si>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</si>
  <si>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</si>
  <si>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</si>
  <si>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</si>
  <si>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</si>
  <si>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</si>
  <si>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</si>
  <si>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</si>
  <si>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</si>
  <si>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</si>
  <si>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</si>
  <si>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</si>
  <si>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</si>
  <si>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</si>
  <si>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</si>
  <si>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</si>
  <si>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</si>
  <si>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</si>
  <si>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</si>
  <si>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</si>
  <si>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</si>
  <si>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</si>
  <si>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</si>
  <si>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</si>
  <si>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</si>
  <si>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</si>
  <si>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</si>
  <si>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</si>
  <si>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</si>
  <si>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</si>
  <si>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</si>
  <si>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</si>
  <si>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</si>
  <si>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</si>
  <si>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</si>
  <si>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</si>
  <si>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</si>
  <si>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</si>
  <si>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</si>
  <si>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</si>
  <si>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</si>
  <si>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</si>
  <si>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</si>
  <si>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</si>
  <si>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</si>
  <si>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</si>
  <si>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</si>
  <si>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</si>
  <si>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</si>
  <si>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</si>
  <si>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</si>
  <si>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</si>
  <si>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</si>
  <si>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</si>
  <si>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</si>
  <si>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</si>
  <si>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</si>
  <si>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</si>
  <si>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</si>
  <si>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</si>
  <si>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</si>
  <si>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</si>
  <si>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</si>
  <si>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</si>
  <si>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</si>
  <si>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</si>
  <si>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</si>
  <si>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</si>
  <si>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</si>
  <si>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</si>
  <si>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</si>
  <si>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</si>
  <si>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</si>
  <si>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</si>
  <si>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</si>
  <si>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</si>
  <si>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</si>
  <si>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</si>
  <si>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</si>
  <si>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</si>
  <si>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</si>
  <si>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</si>
  <si>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</si>
  <si>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</si>
  <si>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</si>
  <si>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</si>
  <si>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</si>
  <si>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</si>
  <si>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</si>
  <si>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</si>
  <si>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</si>
  <si>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</si>
  <si>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</si>
  <si>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</si>
  <si>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</si>
  <si>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</si>
  <si>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</si>
  <si>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</si>
  <si>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</si>
  <si>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</si>
  <si>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</si>
  <si>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</si>
  <si>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</si>
  <si>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</si>
  <si>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</si>
  <si>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</si>
  <si>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</si>
  <si>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</si>
  <si>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</si>
  <si>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</si>
  <si>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</si>
  <si>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</si>
  <si>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</si>
  <si>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</si>
  <si>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</si>
  <si>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</si>
  <si>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</si>
  <si>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</si>
  <si>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</si>
  <si>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</si>
  <si>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</si>
  <si>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</si>
  <si>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</si>
  <si>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</si>
  <si>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</si>
  <si>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</si>
  <si>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</si>
  <si>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</si>
  <si>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</si>
  <si>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</si>
  <si>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</si>
  <si>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</si>
  <si>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</si>
  <si>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</si>
  <si>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</si>
  <si>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</si>
  <si>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</si>
  <si>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</si>
  <si>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</si>
  <si>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</si>
  <si>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</si>
  <si>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</si>
  <si>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</si>
  <si>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</si>
  <si>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</si>
  <si>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</si>
  <si>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</si>
  <si>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</si>
  <si>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</si>
  <si>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</si>
  <si>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</si>
  <si>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</si>
  <si>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</si>
  <si>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</si>
  <si>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</si>
  <si>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</si>
  <si>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</si>
  <si>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</si>
  <si>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</si>
  <si>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</si>
  <si>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</si>
  <si>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</si>
  <si>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</si>
  <si>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</si>
  <si>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</si>
  <si>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</si>
  <si>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</si>
  <si>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</si>
  <si>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</si>
  <si>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</si>
  <si>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</si>
  <si>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</si>
  <si>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</si>
  <si>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</si>
  <si>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</si>
  <si>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</si>
  <si>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</si>
  <si>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</si>
  <si>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</si>
  <si>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</si>
  <si>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</si>
  <si>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</si>
  <si>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</si>
  <si>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</si>
  <si>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</si>
  <si>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</si>
  <si>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</si>
  <si>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</si>
  <si>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</si>
  <si>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</si>
  <si>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</si>
  <si>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</si>
  <si>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</si>
  <si>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</si>
  <si>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</si>
  <si>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</si>
  <si>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</si>
  <si>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</si>
  <si>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</si>
  <si>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</si>
  <si>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</si>
  <si>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</si>
  <si>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</si>
  <si>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</si>
  <si>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</si>
  <si>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</si>
  <si>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</si>
  <si>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</si>
  <si>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</si>
  <si>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</si>
  <si>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</si>
  <si>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</si>
  <si>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</si>
  <si>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</si>
  <si>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</si>
  <si>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</si>
  <si>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</si>
  <si>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</si>
  <si>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</si>
  <si>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</si>
  <si>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</si>
  <si>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</si>
  <si>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</si>
  <si>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</si>
  <si>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</si>
  <si>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</si>
  <si>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</si>
  <si>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</si>
  <si>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</si>
  <si>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</si>
  <si>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</si>
  <si>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</si>
  <si>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</si>
  <si>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</si>
  <si>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</si>
  <si>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</si>
  <si>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</si>
  <si>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</si>
  <si>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</si>
  <si>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</si>
  <si>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</si>
  <si>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</si>
  <si>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</si>
  <si>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</si>
  <si>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</si>
  <si>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</si>
  <si>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</si>
  <si>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</si>
  <si>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</si>
  <si>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</si>
  <si>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</si>
  <si>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</si>
  <si>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</si>
  <si>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</si>
  <si>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</si>
  <si>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</si>
  <si>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</si>
  <si>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</si>
  <si>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</si>
  <si>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</si>
  <si>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</si>
  <si>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</si>
  <si>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</si>
  <si>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</si>
  <si>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</si>
  <si>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</si>
  <si>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</si>
  <si>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</si>
  <si>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</si>
  <si>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</si>
  <si>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</si>
  <si>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</si>
  <si>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</si>
  <si>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</si>
  <si>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</si>
  <si>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</si>
  <si>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</si>
  <si>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</si>
  <si>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</si>
  <si>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</si>
  <si>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</si>
  <si>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</si>
  <si>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</si>
  <si>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</si>
  <si>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</si>
  <si>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</si>
  <si>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</si>
  <si>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</si>
  <si>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</si>
  <si>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</si>
  <si>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</si>
  <si>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</si>
  <si>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</si>
  <si>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</si>
  <si>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</si>
  <si>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</si>
  <si>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</si>
  <si>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</si>
  <si>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</si>
  <si>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</si>
  <si>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</si>
  <si>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</si>
  <si>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</si>
  <si>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</si>
  <si>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</si>
  <si>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</si>
  <si>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</si>
  <si>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</si>
  <si>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</si>
  <si>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</si>
  <si>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</si>
  <si>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</si>
  <si>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</si>
  <si>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</si>
  <si>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</si>
  <si>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</si>
  <si>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</si>
  <si>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</si>
  <si>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</si>
  <si>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</si>
  <si>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</si>
  <si>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</si>
  <si>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</si>
  <si>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</si>
  <si>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</si>
  <si>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</si>
  <si>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</si>
  <si>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</si>
  <si>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</si>
  <si>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</si>
  <si>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</si>
  <si>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</si>
  <si>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</si>
  <si>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</si>
  <si>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</si>
  <si>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</si>
  <si>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</si>
  <si>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</si>
  <si>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</si>
  <si>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</si>
  <si>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</si>
  <si>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</si>
  <si>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</si>
  <si>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</si>
  <si>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</si>
  <si>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</si>
  <si>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</si>
  <si>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</si>
  <si>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</si>
  <si>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</si>
  <si>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</si>
  <si>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</si>
  <si>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</si>
  <si>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</si>
  <si>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</si>
  <si>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</si>
  <si>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</si>
  <si>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</si>
  <si>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</si>
  <si>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</si>
  <si>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</si>
  <si>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</si>
  <si>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</si>
  <si>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</si>
  <si>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</si>
  <si>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</si>
  <si>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</si>
  <si>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</si>
  <si>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</si>
  <si>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</si>
  <si>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</si>
  <si>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</si>
  <si>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</si>
  <si>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</si>
  <si>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</si>
  <si>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</si>
  <si>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</si>
  <si>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</si>
  <si>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</si>
  <si>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</si>
  <si>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</si>
  <si>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</si>
  <si>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</si>
  <si>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</si>
  <si>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</si>
  <si>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</si>
  <si>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</si>
  <si>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</si>
  <si>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</si>
  <si>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</si>
  <si>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</si>
  <si>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</si>
  <si>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</si>
  <si>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</si>
  <si>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</si>
  <si>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</si>
  <si>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</si>
  <si>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</si>
  <si>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</si>
  <si>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</si>
  <si>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</si>
  <si>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</si>
  <si>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</si>
  <si>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</si>
  <si>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</si>
  <si>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</si>
  <si>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</si>
  <si>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</si>
  <si>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</si>
  <si>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</si>
  <si>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</si>
  <si>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</si>
  <si>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</si>
  <si>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</si>
  <si>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</si>
  <si>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</si>
  <si>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</si>
  <si>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</si>
  <si>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</si>
  <si>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</si>
  <si>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</si>
  <si>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</si>
  <si>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</si>
  <si>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</si>
  <si>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</si>
  <si>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</si>
  <si>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</si>
  <si>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</si>
  <si>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</si>
  <si>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</si>
  <si>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</si>
  <si>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</si>
  <si>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</si>
  <si>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</si>
  <si>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</si>
  <si>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</si>
  <si>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</si>
  <si>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</si>
  <si>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</si>
  <si>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</si>
  <si>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</si>
  <si>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</si>
  <si>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</si>
  <si>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</si>
  <si>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</si>
  <si>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</si>
  <si>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</si>
  <si>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</si>
  <si>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</si>
  <si>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</si>
  <si>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</si>
  <si>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</si>
  <si>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</si>
  <si>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</si>
  <si>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</si>
  <si>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</si>
  <si>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</si>
  <si>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</si>
  <si>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</si>
  <si>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</si>
  <si>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</si>
  <si>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</si>
  <si>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</si>
  <si>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</si>
  <si>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</si>
  <si>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</si>
  <si>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</si>
  <si>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</si>
  <si>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</si>
  <si>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</si>
  <si>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</si>
  <si>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</si>
  <si>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</si>
  <si>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</si>
  <si>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</si>
  <si>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</si>
  <si>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</si>
  <si>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</si>
  <si>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</si>
  <si>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</si>
  <si>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</si>
  <si>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</si>
  <si>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</si>
  <si>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</si>
  <si>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</si>
  <si>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</si>
  <si>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</si>
  <si>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</si>
  <si>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</si>
  <si>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</si>
  <si>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</si>
  <si>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</si>
  <si>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</si>
  <si>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</si>
  <si>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</si>
  <si>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</si>
  <si>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</si>
  <si>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</si>
  <si>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</si>
  <si>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</si>
  <si>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</si>
  <si>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</si>
  <si>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</si>
  <si>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</si>
  <si>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</si>
  <si>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</si>
  <si>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</si>
  <si>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</si>
  <si>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</si>
  <si>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</si>
  <si>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</si>
  <si>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</si>
  <si>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</si>
  <si>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</si>
  <si>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</si>
  <si>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</si>
  <si>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</si>
  <si>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</si>
  <si>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</si>
  <si>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</si>
  <si>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</si>
  <si>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</si>
  <si>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</si>
  <si>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</si>
  <si>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</si>
  <si>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</si>
  <si>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</si>
  <si>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</si>
  <si>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</si>
  <si>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</si>
  <si>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</si>
  <si>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</si>
  <si>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</si>
  <si>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</si>
  <si>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</si>
  <si>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</si>
  <si>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</si>
  <si>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</si>
  <si>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</si>
  <si>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</si>
  <si>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</si>
  <si>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</si>
  <si>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</si>
  <si>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</si>
  <si>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</si>
  <si>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</si>
  <si>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</si>
  <si>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</si>
  <si>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</si>
  <si>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</si>
  <si>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</si>
  <si>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</si>
  <si>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</si>
  <si>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</si>
  <si>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</si>
  <si>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</si>
  <si>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</si>
  <si>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</si>
  <si>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</si>
  <si>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</si>
  <si>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</si>
  <si>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</si>
  <si>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</si>
  <si>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</si>
  <si>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</si>
  <si>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</si>
  <si>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</si>
  <si>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</si>
  <si>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</si>
  <si>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</si>
  <si>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</si>
  <si>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</si>
  <si>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</si>
  <si>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</si>
  <si>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</si>
  <si>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</si>
  <si>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</si>
  <si>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</si>
  <si>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</si>
  <si>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</si>
  <si>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</si>
  <si>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</si>
  <si>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</si>
  <si>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</si>
  <si>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</si>
  <si>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</si>
  <si>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</si>
  <si>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</si>
  <si>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</si>
  <si>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</si>
  <si>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</si>
  <si>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</si>
  <si>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</si>
  <si>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</si>
  <si>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</si>
  <si>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</si>
  <si>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</si>
  <si>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</si>
  <si>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</si>
  <si>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</si>
  <si>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</si>
  <si>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</si>
  <si>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</si>
  <si>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</si>
  <si>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</si>
  <si>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</si>
  <si>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</si>
  <si>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</si>
  <si>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</si>
  <si>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</si>
  <si>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</si>
  <si>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</si>
  <si>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</si>
  <si>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</si>
  <si>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</si>
  <si>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</si>
  <si>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</si>
  <si>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</si>
  <si>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</si>
  <si>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</si>
  <si>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</si>
  <si>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</si>
  <si>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</si>
  <si>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</si>
  <si>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</si>
  <si>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</si>
  <si>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</si>
  <si>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</si>
  <si>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</si>
  <si>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</si>
  <si>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</si>
  <si>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</si>
  <si>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</si>
  <si>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</si>
  <si>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</si>
  <si>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</si>
  <si>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</si>
  <si>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</si>
  <si>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</si>
  <si>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</si>
  <si>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</si>
  <si>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</si>
  <si>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</si>
  <si>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</si>
  <si>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</si>
  <si>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</si>
  <si>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</si>
  <si>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</si>
  <si>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</si>
  <si>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</si>
  <si>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</si>
  <si>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</si>
  <si>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</si>
  <si>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</si>
  <si>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</si>
  <si>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</si>
  <si>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</si>
  <si>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</si>
  <si>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</si>
  <si>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</si>
  <si>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</si>
  <si>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</si>
  <si>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</si>
  <si>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</si>
  <si>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</si>
  <si>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</si>
  <si>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</si>
  <si>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</si>
  <si>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</si>
  <si>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</si>
  <si>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</si>
  <si>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</si>
  <si>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</si>
  <si>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</si>
  <si>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</si>
  <si>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</si>
  <si>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</si>
  <si>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</si>
  <si>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</si>
  <si>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</si>
  <si>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</si>
  <si>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</si>
  <si>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</si>
  <si>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</si>
  <si>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</si>
  <si>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</si>
  <si>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</si>
  <si>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</si>
  <si>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</si>
  <si>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</si>
  <si>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</si>
  <si>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</si>
  <si>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</si>
  <si>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</si>
  <si>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</si>
  <si>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</si>
  <si>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</si>
  <si>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</si>
  <si>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</si>
  <si>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</si>
  <si>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</si>
  <si>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</si>
  <si>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</si>
  <si>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</si>
  <si>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</si>
  <si>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</si>
  <si>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</si>
  <si>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</si>
  <si>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</si>
  <si>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</si>
  <si>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</si>
  <si>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</si>
  <si>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</si>
  <si>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</si>
  <si>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</si>
  <si>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</si>
  <si>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</si>
  <si>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</si>
  <si>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</si>
  <si>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</si>
  <si>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</si>
  <si>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</si>
  <si>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</si>
  <si>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</si>
  <si>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</si>
  <si>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</si>
  <si>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</si>
  <si>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</si>
  <si>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</si>
  <si>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</si>
  <si>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</si>
  <si>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</si>
  <si>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</si>
  <si>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</si>
  <si>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</si>
  <si>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</si>
  <si>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</si>
  <si>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</si>
  <si>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</si>
  <si>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</si>
  <si>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</si>
  <si>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</si>
  <si>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</si>
  <si>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</si>
  <si>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</si>
  <si>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</si>
  <si>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</si>
  <si>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</si>
  <si>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</si>
  <si>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</si>
  <si>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</si>
  <si>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</si>
  <si>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</si>
  <si>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</si>
  <si>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</si>
  <si>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</si>
  <si>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</si>
  <si>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</si>
  <si>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</si>
  <si>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</si>
  <si>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</si>
  <si>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</si>
  <si>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</si>
  <si>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</si>
  <si>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</si>
  <si>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</si>
  <si>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</si>
  <si>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</si>
  <si>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</si>
  <si>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</si>
  <si>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</si>
  <si>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</si>
  <si>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</si>
  <si>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</si>
  <si>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</si>
  <si>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</si>
  <si>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</si>
  <si>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</si>
  <si>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</si>
  <si>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</si>
  <si>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</si>
  <si>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</si>
  <si>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</si>
  <si>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</si>
  <si>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</si>
  <si>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</si>
  <si>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</si>
  <si>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</si>
  <si>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</si>
  <si>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</si>
  <si>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</si>
  <si>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</si>
  <si>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</si>
  <si>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</si>
  <si>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</si>
  <si>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</si>
  <si>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</si>
  <si>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</si>
  <si>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</si>
  <si>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</si>
  <si>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</si>
  <si>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</si>
  <si>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</si>
  <si>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</si>
  <si>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</si>
  <si>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</si>
  <si>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</si>
  <si>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</si>
  <si>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</si>
  <si>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</si>
  <si>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</si>
  <si>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</si>
  <si>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</si>
  <si>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</si>
  <si>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</si>
  <si>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</si>
  <si>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</si>
  <si>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</si>
  <si>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</si>
  <si>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</si>
  <si>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</si>
  <si>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</si>
  <si>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</si>
  <si>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</si>
  <si>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</si>
  <si>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</si>
  <si>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</si>
  <si>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</si>
  <si>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</si>
  <si>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</si>
  <si>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</si>
  <si>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</si>
  <si>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</si>
  <si>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</si>
  <si>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</si>
  <si>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</si>
  <si>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</si>
  <si>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</si>
  <si>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</si>
  <si>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</si>
  <si>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</si>
  <si>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</si>
  <si>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</si>
  <si>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</si>
  <si>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</si>
  <si>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</si>
  <si>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</si>
  <si>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</si>
  <si>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</si>
  <si>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</si>
  <si>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</si>
  <si>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</si>
  <si>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</si>
  <si>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</si>
  <si>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</si>
  <si>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</si>
  <si>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</si>
  <si>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</si>
  <si>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</si>
  <si>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</si>
  <si>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</si>
  <si>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</si>
  <si>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</si>
  <si>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</si>
  <si>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</si>
  <si>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</si>
  <si>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</si>
  <si>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</si>
  <si>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</si>
  <si>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</si>
  <si>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</si>
  <si>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</si>
  <si>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</si>
  <si>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</si>
  <si>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</si>
  <si>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</si>
  <si>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</si>
  <si>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</si>
  <si>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</si>
  <si>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</si>
  <si>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</si>
  <si>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</si>
  <si>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</si>
  <si>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</si>
  <si>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</si>
  <si>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</si>
  <si>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</si>
  <si>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</si>
  <si>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</si>
  <si>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</si>
  <si>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</si>
  <si>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</si>
  <si>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</si>
  <si>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</si>
  <si>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</si>
  <si>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</si>
  <si>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</si>
  <si>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</si>
  <si>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</si>
  <si>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</si>
  <si>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</si>
  <si>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</si>
  <si>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</si>
  <si>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</si>
  <si>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</si>
  <si>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</si>
  <si>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</si>
  <si>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</si>
  <si>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</si>
  <si>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</si>
  <si>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</si>
  <si>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</si>
  <si>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</si>
  <si>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</si>
  <si>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</si>
  <si>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</si>
  <si>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</si>
  <si>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</si>
  <si>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</si>
  <si>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</si>
  <si>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</si>
  <si>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</si>
  <si>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</si>
  <si>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</si>
  <si>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</si>
  <si>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</si>
  <si>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</si>
  <si>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</si>
  <si>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</si>
  <si>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</si>
  <si>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</si>
  <si>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</si>
  <si>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</si>
  <si>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</si>
  <si>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</si>
  <si>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</si>
  <si>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</si>
  <si>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</si>
  <si>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</si>
  <si>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</si>
  <si>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</si>
  <si>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</si>
  <si>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</si>
  <si>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</si>
  <si>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</si>
  <si>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</si>
  <si>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</si>
  <si>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</si>
  <si>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</si>
  <si>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</si>
  <si>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</si>
  <si>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</si>
  <si>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</si>
  <si>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</si>
  <si>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</si>
  <si>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</si>
  <si>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</si>
  <si>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</si>
  <si>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</si>
  <si>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</si>
  <si>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</si>
  <si>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</si>
  <si>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</si>
  <si>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</si>
  <si>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</si>
  <si>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</si>
  <si>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</si>
  <si>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</si>
  <si>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</si>
  <si>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</si>
  <si>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</si>
  <si>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</si>
  <si>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</si>
  <si>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</si>
  <si>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</si>
  <si>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</si>
  <si>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</si>
  <si>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</si>
  <si>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</si>
  <si>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</si>
  <si>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</si>
  <si>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</si>
  <si>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</si>
  <si>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</si>
  <si>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</si>
  <si>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</si>
  <si>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</si>
  <si>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</si>
  <si>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</si>
  <si>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</si>
  <si>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</si>
  <si>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</si>
  <si>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</si>
  <si>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</si>
  <si>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</si>
  <si>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</si>
  <si>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</si>
  <si>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</si>
  <si>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</si>
  <si>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</si>
  <si>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</si>
  <si>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</si>
  <si>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</si>
  <si>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</si>
  <si>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</si>
  <si>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</si>
  <si>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</si>
  <si>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</si>
  <si>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</si>
  <si>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</si>
  <si>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</si>
  <si>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</si>
  <si>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</si>
  <si>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</si>
  <si>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</si>
  <si>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</si>
  <si>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</si>
  <si>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</si>
  <si>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</si>
  <si>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</si>
  <si>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</si>
  <si>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</si>
  <si>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</si>
  <si>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</si>
  <si>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</si>
  <si>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</si>
  <si>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</si>
  <si>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</si>
  <si>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</si>
  <si>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</si>
  <si>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</si>
  <si>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</si>
  <si>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</si>
  <si>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</si>
  <si>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</si>
  <si>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</si>
  <si>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</si>
  <si>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</si>
  <si>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</si>
  <si>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</si>
  <si>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</si>
  <si>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</si>
  <si>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</si>
  <si>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</si>
  <si>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</si>
  <si>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</si>
  <si>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</si>
  <si>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</si>
  <si>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</si>
  <si>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</si>
  <si>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</si>
  <si>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</si>
  <si>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</si>
  <si>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</si>
  <si>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</si>
  <si>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</si>
  <si>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</si>
  <si>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</si>
  <si>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</si>
  <si>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</si>
  <si>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</si>
  <si>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</si>
  <si>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</si>
  <si>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</si>
  <si>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</si>
  <si>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</si>
  <si>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</si>
  <si>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</si>
  <si>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</si>
  <si>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</si>
  <si>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</si>
  <si>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</si>
  <si>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</si>
  <si>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</si>
  <si>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</si>
  <si>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</si>
  <si>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</si>
  <si>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</si>
  <si>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</si>
  <si>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</si>
  <si>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</si>
  <si>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</si>
  <si>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</si>
  <si>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</si>
  <si>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</si>
  <si>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</si>
  <si>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</si>
  <si>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</si>
  <si>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</si>
  <si>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</si>
  <si>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</si>
  <si>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</si>
  <si>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</si>
  <si>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</si>
  <si>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</si>
  <si>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</si>
  <si>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</si>
  <si>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</si>
  <si>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</si>
  <si>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</si>
  <si>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</si>
  <si>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</si>
  <si>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</si>
  <si>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</si>
  <si>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</si>
  <si>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</si>
  <si>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</si>
  <si>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</si>
  <si>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</si>
  <si>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</si>
  <si>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</si>
  <si>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</si>
  <si>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</si>
  <si>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</si>
  <si>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</si>
  <si>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</si>
  <si>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</si>
  <si>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</si>
  <si>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</si>
  <si>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</si>
  <si>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</si>
  <si>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</si>
  <si>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</si>
  <si>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</si>
  <si>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</si>
  <si>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</si>
  <si>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</si>
  <si>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</si>
  <si>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</si>
  <si>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</si>
  <si>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</si>
  <si>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</si>
  <si>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</si>
  <si>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</si>
  <si>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</si>
  <si>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</si>
  <si>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</si>
  <si>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</si>
  <si>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</si>
  <si>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</si>
  <si>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</si>
  <si>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</si>
  <si>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</si>
  <si>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</si>
  <si>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</si>
  <si>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</si>
  <si>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</si>
  <si>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</si>
  <si>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</si>
  <si>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</si>
  <si>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</si>
  <si>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</si>
  <si>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</si>
  <si>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</si>
  <si>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</si>
  <si>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</si>
  <si>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</si>
  <si>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</si>
  <si>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</si>
  <si>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</si>
  <si>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</si>
  <si>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</si>
  <si>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</si>
  <si>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</si>
  <si>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</si>
  <si>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</si>
  <si>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</si>
  <si>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</si>
  <si>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</si>
  <si>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</si>
  <si>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</si>
  <si>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</si>
  <si>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</si>
  <si>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</si>
  <si>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</si>
  <si>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</si>
  <si>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</si>
  <si>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</si>
  <si>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</si>
  <si>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</si>
  <si>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</si>
  <si>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</si>
  <si>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</si>
  <si>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</si>
  <si>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</si>
  <si>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</si>
  <si>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</si>
  <si>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</si>
  <si>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</si>
  <si>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</si>
  <si>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</si>
  <si>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</si>
  <si>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</si>
  <si>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</si>
  <si>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</si>
  <si>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</si>
  <si>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</si>
  <si>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</si>
  <si>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</si>
  <si>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</si>
  <si>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</si>
  <si>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</si>
  <si>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</si>
  <si>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</si>
  <si>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</si>
  <si>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</si>
  <si>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</si>
  <si>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</si>
  <si>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</si>
  <si>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</si>
  <si>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</si>
  <si>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</si>
  <si>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</si>
  <si>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</si>
  <si>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</si>
  <si>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</si>
  <si>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</si>
  <si>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</si>
  <si>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</si>
  <si>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</si>
  <si>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</si>
  <si>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</si>
  <si>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</si>
  <si>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</si>
  <si>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</si>
  <si>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</si>
  <si>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</si>
  <si>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</si>
  <si>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</si>
  <si>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</si>
  <si>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</si>
  <si>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</si>
  <si>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</si>
  <si>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</si>
  <si>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</si>
  <si>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</si>
  <si>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</si>
  <si>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</si>
  <si>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</si>
  <si>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</si>
  <si>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</si>
  <si>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</si>
  <si>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</si>
  <si>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</si>
  <si>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</si>
  <si>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</si>
  <si>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</si>
  <si>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</si>
  <si>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</si>
  <si>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</si>
  <si>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</si>
  <si>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</si>
  <si>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</si>
  <si>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</si>
  <si>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</si>
  <si>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</si>
  <si>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</si>
  <si>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</si>
  <si>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</si>
  <si>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</si>
  <si>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</si>
  <si>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</si>
  <si>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</si>
  <si>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</si>
  <si>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</si>
  <si>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</si>
  <si>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</si>
  <si>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</si>
  <si>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</si>
  <si>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</si>
  <si>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</si>
  <si>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</si>
  <si>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</si>
  <si>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</si>
  <si>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</si>
  <si>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</si>
  <si>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</si>
  <si>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</si>
  <si>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</si>
  <si>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</si>
  <si>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</si>
  <si>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</si>
  <si>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</si>
  <si>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</si>
  <si>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</si>
  <si>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</si>
  <si>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</si>
  <si>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</si>
  <si>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</si>
  <si>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</si>
  <si>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</si>
  <si>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</si>
  <si>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</si>
  <si>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</si>
  <si>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</si>
  <si>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</si>
  <si>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</si>
  <si>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</si>
  <si>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</si>
  <si>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</si>
  <si>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</si>
  <si>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</si>
  <si>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</si>
  <si>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</si>
  <si>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</si>
  <si>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</si>
  <si>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</si>
  <si>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</si>
  <si>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</si>
  <si>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</si>
  <si>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</si>
  <si>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</si>
  <si>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</si>
  <si>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</si>
  <si>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</si>
  <si>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</si>
  <si>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</si>
  <si>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</si>
  <si>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</si>
  <si>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</si>
  <si>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</si>
  <si>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</si>
  <si>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</si>
  <si>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</si>
  <si>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</si>
  <si>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</si>
  <si>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</si>
  <si>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</si>
  <si>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</si>
  <si>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</si>
  <si>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</si>
  <si>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</si>
  <si>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</si>
  <si>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</si>
  <si>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</si>
  <si>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</si>
  <si>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</si>
  <si>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</si>
  <si>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</si>
  <si>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</si>
  <si>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</si>
  <si>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</si>
  <si>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</si>
  <si>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</si>
  <si>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</si>
  <si>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</si>
  <si>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</si>
  <si>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</si>
  <si>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</si>
  <si>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</si>
  <si>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</si>
  <si>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</si>
  <si>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</si>
  <si>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</si>
  <si>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</si>
  <si>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</si>
  <si>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</si>
  <si>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</si>
  <si>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</si>
  <si>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</si>
  <si>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</si>
  <si>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</si>
  <si>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</si>
  <si>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</si>
  <si>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</si>
  <si>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</si>
  <si>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</si>
  <si>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</si>
  <si>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</si>
  <si>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</si>
  <si>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</si>
  <si>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</si>
  <si>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</si>
  <si>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</si>
  <si>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</si>
  <si>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</si>
  <si>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</si>
  <si>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</si>
  <si>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</si>
  <si>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</si>
  <si>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</si>
  <si>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</si>
  <si>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</si>
  <si>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</si>
  <si>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</si>
  <si>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</si>
  <si>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</si>
  <si>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</si>
  <si>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</si>
  <si>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</si>
  <si>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</si>
  <si>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</si>
  <si>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</si>
  <si>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</si>
  <si>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</si>
  <si>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</si>
  <si>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</si>
  <si>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</si>
  <si>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</si>
  <si>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</si>
  <si>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</si>
  <si>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</si>
  <si>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</si>
  <si>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</si>
  <si>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</si>
  <si>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</si>
  <si>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</si>
  <si>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</si>
  <si>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</si>
  <si>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</si>
  <si>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</si>
  <si>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</si>
  <si>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</si>
  <si>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</si>
  <si>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</si>
  <si>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</si>
  <si>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</si>
  <si>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</si>
  <si>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</si>
  <si>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</si>
  <si>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</si>
  <si>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</si>
  <si>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</si>
  <si>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</si>
  <si>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</si>
  <si>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</si>
  <si>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</si>
  <si>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</si>
  <si>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</si>
  <si>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</si>
  <si>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</si>
  <si>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</si>
  <si>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</si>
  <si>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</si>
  <si>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</si>
  <si>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</si>
  <si>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</si>
  <si>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</si>
  <si>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</si>
  <si>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</si>
  <si>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</si>
  <si>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</si>
  <si>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</si>
  <si>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</si>
  <si>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</si>
  <si>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</si>
  <si>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</si>
  <si>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</si>
  <si>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</si>
  <si>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</si>
  <si>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</si>
  <si>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</si>
  <si>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</si>
  <si>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</si>
  <si>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</si>
  <si>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</si>
  <si>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</si>
  <si>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</si>
  <si>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</si>
  <si>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</si>
  <si>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</si>
  <si>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</si>
  <si>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</si>
  <si>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</si>
  <si>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</si>
  <si>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</si>
  <si>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</si>
  <si>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</si>
  <si>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</si>
  <si>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</si>
  <si>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</si>
  <si>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</si>
  <si>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</si>
  <si>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</si>
  <si>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</si>
  <si>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</si>
  <si>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</si>
  <si>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</si>
  <si>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</si>
  <si>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</si>
  <si>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</si>
  <si>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</si>
  <si>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</si>
  <si>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</si>
  <si>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</si>
  <si>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</si>
  <si>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</si>
  <si>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</si>
  <si>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</si>
  <si>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</si>
  <si>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</si>
  <si>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</si>
  <si>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</si>
  <si>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</si>
  <si>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</si>
  <si>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</si>
  <si>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</si>
  <si>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</si>
  <si>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</si>
  <si>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</si>
  <si>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</si>
  <si>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</si>
  <si>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</si>
  <si>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</si>
  <si>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</si>
  <si>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</si>
  <si>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</si>
  <si>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</si>
  <si>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</si>
  <si>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</si>
  <si>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</si>
  <si>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</si>
  <si>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</si>
  <si>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</si>
  <si>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</si>
  <si>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</si>
  <si>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</si>
  <si>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</si>
  <si>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</si>
  <si>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</si>
  <si>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</si>
  <si>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</si>
  <si>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</si>
  <si>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</si>
  <si>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</si>
  <si>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</si>
  <si>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</si>
  <si>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</si>
  <si>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</si>
  <si>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</si>
  <si>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</si>
  <si>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</si>
  <si>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</si>
  <si>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</si>
  <si>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</si>
  <si>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</si>
  <si>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</si>
  <si>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</si>
  <si>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</si>
  <si>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</si>
  <si>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</si>
  <si>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</si>
  <si>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</si>
  <si>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</si>
  <si>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</si>
  <si>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</si>
  <si>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</si>
  <si>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</si>
  <si>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</si>
  <si>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</si>
  <si>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</si>
  <si>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</si>
  <si>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</si>
  <si>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</si>
  <si>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</si>
  <si>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</si>
  <si>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</si>
  <si>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</si>
  <si>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</si>
  <si>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</si>
  <si>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</si>
  <si>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</si>
  <si>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</si>
  <si>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</si>
  <si>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</si>
  <si>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</si>
  <si>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</si>
  <si>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</si>
  <si>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</si>
  <si>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</si>
  <si>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</si>
  <si>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</si>
  <si>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</si>
  <si>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</si>
  <si>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</si>
  <si>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</si>
  <si>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</si>
  <si>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</si>
  <si>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</si>
  <si>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</si>
  <si>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</si>
  <si>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</si>
  <si>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</si>
  <si>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</si>
  <si>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</si>
  <si>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</si>
  <si>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</si>
  <si>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</si>
  <si>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</si>
  <si>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</si>
  <si>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</si>
  <si>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</si>
  <si>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</si>
  <si>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</si>
  <si>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</si>
  <si>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</si>
  <si>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</si>
  <si>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</si>
  <si>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</si>
  <si>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</si>
  <si>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</si>
  <si>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</si>
  <si>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</si>
  <si>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</si>
  <si>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</si>
  <si>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</si>
  <si>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</si>
  <si>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</si>
  <si>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</si>
  <si>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</si>
  <si>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</si>
  <si>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</si>
  <si>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</si>
  <si>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</si>
  <si>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</si>
  <si>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</si>
  <si>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</si>
  <si>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</si>
  <si>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</si>
  <si>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</si>
  <si>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</si>
  <si>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</si>
  <si>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</si>
  <si>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</si>
  <si>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</si>
  <si>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</si>
  <si>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</si>
  <si>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</si>
  <si>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</si>
  <si>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</si>
  <si>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</si>
  <si>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</si>
  <si>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</si>
  <si>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</si>
  <si>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</si>
  <si>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</si>
  <si>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</si>
  <si>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</si>
  <si>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</si>
  <si>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</si>
  <si>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</si>
  <si>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</si>
  <si>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</si>
  <si>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</si>
  <si>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</si>
  <si>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</si>
  <si>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</si>
  <si>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</si>
  <si>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</si>
  <si>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</si>
  <si>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</si>
  <si>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</si>
  <si>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</si>
  <si>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</si>
  <si>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</si>
  <si>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</si>
  <si>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</si>
  <si>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</si>
  <si>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</si>
  <si>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</si>
  <si>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</si>
  <si>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</si>
  <si>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</si>
  <si>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</si>
  <si>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</si>
  <si>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</si>
  <si>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</si>
  <si>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</si>
  <si>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</si>
  <si>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</si>
  <si>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</si>
  <si>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</si>
  <si>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</si>
  <si>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</si>
  <si>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</si>
  <si>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</si>
  <si>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</si>
  <si>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</si>
  <si>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</si>
  <si>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</si>
  <si>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</si>
  <si>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</si>
  <si>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</si>
  <si>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</si>
  <si>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</si>
  <si>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</si>
  <si>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</si>
  <si>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</si>
  <si>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</si>
  <si>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</si>
  <si>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</si>
  <si>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</si>
  <si>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</si>
  <si>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</si>
  <si>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</si>
  <si>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</si>
  <si>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</si>
  <si>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</si>
  <si>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</si>
  <si>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</si>
  <si>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</si>
  <si>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</si>
  <si>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</si>
  <si>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</si>
  <si>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</si>
  <si>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</si>
  <si>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</si>
  <si>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</si>
  <si>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</si>
  <si>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</si>
  <si>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</si>
  <si>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</si>
  <si>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</si>
  <si>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</si>
  <si>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</si>
  <si>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</si>
  <si>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</si>
  <si>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</si>
  <si>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</si>
  <si>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</si>
  <si>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</si>
  <si>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</si>
  <si>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</si>
  <si>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</si>
  <si>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</si>
  <si>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</si>
  <si>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</si>
  <si>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</si>
  <si>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</si>
  <si>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</si>
  <si>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</si>
  <si>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</si>
  <si>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</si>
  <si>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</si>
  <si>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</si>
  <si>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</si>
  <si>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</si>
  <si>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</si>
  <si>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</si>
  <si>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</si>
  <si>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</si>
  <si>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</si>
  <si>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</si>
  <si>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</si>
  <si>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</si>
  <si>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</si>
  <si>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</si>
  <si>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</si>
  <si>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</si>
  <si>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</si>
  <si>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</si>
  <si>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</si>
  <si>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</si>
  <si>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</si>
  <si>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</si>
  <si>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</si>
  <si>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</si>
  <si>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</si>
  <si>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</si>
  <si>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</si>
  <si>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</si>
  <si>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</si>
  <si>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</si>
  <si>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</si>
  <si>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</si>
  <si>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</si>
  <si>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</si>
  <si>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</si>
  <si>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</si>
  <si>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</si>
  <si>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</si>
  <si>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</si>
  <si>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</si>
  <si>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</si>
  <si>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</si>
  <si>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</si>
  <si>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</si>
  <si>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</si>
  <si>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</si>
  <si>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</si>
  <si>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</si>
  <si>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</si>
  <si>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</si>
  <si>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</si>
  <si>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</si>
  <si>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</si>
  <si>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</si>
  <si>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</si>
  <si>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</si>
  <si>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</si>
  <si>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</si>
  <si>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</si>
  <si>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</si>
  <si>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</si>
  <si>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</si>
  <si>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</si>
  <si>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</si>
  <si>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</si>
  <si>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</si>
  <si>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</si>
  <si>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</si>
  <si>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</si>
  <si>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</si>
  <si>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</si>
  <si>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</si>
  <si>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</si>
  <si>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</si>
  <si>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</si>
  <si>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</si>
  <si>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</si>
  <si>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</si>
  <si>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</si>
  <si>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</si>
  <si>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</si>
  <si>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</si>
  <si>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</si>
  <si>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</si>
  <si>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</si>
  <si>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</si>
  <si>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</si>
  <si>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</si>
  <si>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</si>
  <si>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</si>
  <si>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</si>
  <si>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</si>
  <si>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</si>
  <si>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</si>
  <si>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</si>
  <si>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</si>
  <si>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</si>
  <si>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</si>
  <si>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</si>
  <si>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</si>
  <si>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</si>
  <si>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</si>
  <si>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</si>
  <si>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</si>
  <si>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</si>
  <si>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</si>
  <si>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</si>
  <si>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</si>
  <si>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</si>
  <si>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</si>
  <si>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</si>
  <si>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</si>
  <si>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</si>
  <si>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</si>
  <si>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</si>
  <si>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</si>
  <si>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</si>
  <si>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</si>
  <si>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</si>
  <si>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</si>
  <si>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</si>
  <si>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</si>
  <si>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</si>
  <si>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</si>
  <si>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</si>
  <si>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</si>
  <si>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</si>
  <si>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</si>
  <si>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</si>
  <si>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</si>
  <si>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</si>
  <si>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</si>
  <si>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</si>
  <si>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</si>
  <si>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</si>
  <si>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</si>
  <si>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</si>
  <si>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</si>
  <si>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</si>
  <si>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</si>
  <si>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</si>
  <si>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</si>
  <si>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</si>
  <si>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</si>
  <si>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</si>
  <si>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</si>
  <si>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</si>
  <si>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</si>
  <si>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</si>
  <si>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</si>
  <si>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</si>
  <si>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</si>
  <si>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</si>
  <si>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</si>
  <si>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</si>
  <si>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</si>
  <si>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</si>
  <si>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</si>
  <si>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</si>
  <si>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</si>
  <si>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</si>
  <si>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</si>
  <si>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</si>
  <si>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</si>
  <si>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</si>
  <si>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</si>
  <si>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</si>
  <si>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</si>
  <si>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</si>
  <si>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</si>
  <si>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</si>
  <si>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</si>
  <si>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</si>
  <si>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</si>
  <si>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</si>
  <si>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</si>
  <si>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</si>
  <si>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</si>
  <si>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</si>
  <si>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</si>
  <si>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</si>
  <si>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</si>
  <si>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</si>
  <si>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</si>
  <si>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</si>
  <si>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</si>
  <si>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</si>
  <si>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</si>
  <si>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</si>
  <si>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</si>
  <si>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</si>
  <si>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</si>
  <si>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</si>
  <si>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</si>
  <si>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</si>
  <si>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</si>
  <si>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</si>
  <si>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</si>
  <si>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</si>
  <si>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</si>
  <si>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</si>
  <si>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</si>
  <si>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</si>
  <si>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</si>
  <si>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</si>
  <si>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</si>
  <si>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</si>
  <si>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</si>
  <si>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</si>
  <si>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</si>
  <si>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</si>
  <si>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</si>
  <si>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</si>
  <si>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</si>
  <si>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</si>
  <si>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</si>
  <si>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</si>
  <si>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</si>
  <si>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</si>
  <si>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</si>
  <si>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</si>
  <si>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</si>
  <si>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</si>
  <si>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</si>
  <si>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</si>
  <si>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</si>
  <si>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</si>
  <si>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</si>
  <si>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</si>
  <si>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</si>
  <si>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</si>
  <si>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</si>
  <si>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</si>
  <si>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</si>
  <si>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</si>
  <si>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</si>
  <si>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</si>
  <si>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</si>
  <si>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</si>
  <si>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</si>
  <si>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</si>
  <si>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</si>
  <si>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</si>
  <si>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</si>
  <si>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</si>
  <si>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</si>
  <si>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</si>
  <si>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</si>
  <si>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</si>
  <si>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</si>
  <si>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</si>
  <si>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</si>
  <si>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</si>
  <si>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</si>
  <si>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</si>
  <si>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</si>
  <si>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</si>
  <si>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</si>
  <si>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</si>
  <si>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</si>
  <si>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</si>
  <si>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</si>
  <si>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</si>
  <si>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</si>
  <si>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</si>
  <si>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</si>
  <si>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</si>
  <si>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</si>
  <si>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</si>
  <si>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</si>
  <si>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</si>
  <si>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</si>
  <si>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</si>
  <si>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</si>
  <si>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</si>
  <si>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</si>
  <si>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</si>
  <si>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</si>
  <si>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</si>
  <si>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</si>
  <si>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</si>
  <si>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</si>
  <si>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</si>
  <si>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</si>
  <si>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</si>
  <si>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</si>
  <si>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</si>
  <si>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</si>
  <si>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</si>
  <si>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</si>
  <si>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</si>
  <si>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</si>
  <si>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</si>
  <si>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</si>
  <si>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</si>
  <si>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</si>
  <si>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</si>
  <si>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</si>
  <si>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</si>
  <si>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</si>
  <si>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</si>
  <si>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</si>
  <si>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</si>
  <si>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</si>
  <si>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</si>
  <si>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</si>
  <si>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</si>
  <si>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</si>
  <si>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</si>
  <si>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</si>
  <si>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</si>
  <si>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</si>
  <si>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</si>
  <si>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</si>
  <si>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</si>
  <si>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</si>
  <si>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</si>
  <si>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</si>
  <si>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</si>
  <si>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</si>
  <si>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</si>
  <si>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</si>
  <si>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</si>
  <si>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</si>
  <si>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</si>
  <si>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</si>
  <si>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</si>
  <si>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</si>
  <si>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</si>
  <si>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</si>
  <si>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</si>
  <si>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</si>
  <si>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</si>
  <si>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</si>
  <si>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</si>
  <si>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</si>
  <si>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</si>
  <si>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</si>
  <si>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</si>
  <si>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</si>
  <si>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</si>
  <si>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</si>
  <si>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</si>
  <si>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</si>
  <si>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</si>
  <si>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</si>
  <si>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</si>
  <si>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</si>
  <si>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</si>
  <si>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</si>
  <si>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</si>
  <si>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</si>
  <si>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</si>
  <si>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</si>
  <si>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</si>
  <si>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</si>
  <si>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</si>
  <si>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</si>
  <si>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</si>
  <si>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</si>
  <si>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</si>
  <si>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</si>
  <si>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</si>
  <si>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</si>
  <si>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</si>
  <si>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</si>
  <si>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</si>
  <si>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</si>
  <si>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</si>
  <si>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</si>
  <si>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</si>
  <si>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</si>
  <si>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</si>
  <si>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</si>
  <si>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</si>
  <si>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</si>
  <si>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</si>
  <si>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</si>
  <si>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</si>
  <si>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</si>
  <si>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</si>
  <si>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</si>
  <si>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</si>
  <si>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</si>
  <si>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</si>
  <si>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</si>
  <si>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</si>
  <si>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</si>
  <si>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</si>
  <si>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</si>
  <si>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</si>
  <si>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</si>
  <si>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</si>
  <si>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</si>
  <si>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</si>
  <si>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</si>
  <si>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</si>
  <si>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</si>
  <si>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</si>
  <si>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</si>
  <si>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</si>
  <si>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</si>
  <si>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</si>
  <si>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</si>
  <si>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</si>
  <si>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</si>
  <si>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</si>
  <si>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</si>
  <si>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</si>
  <si>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</si>
  <si>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</si>
  <si>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</si>
  <si>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</si>
  <si>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</si>
  <si>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</si>
  <si>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</si>
  <si>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</si>
  <si>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</si>
  <si>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</si>
  <si>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</si>
  <si>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</si>
  <si>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</si>
  <si>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</si>
  <si>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</si>
  <si>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</si>
  <si>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</si>
  <si>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</si>
  <si>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</si>
  <si>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</si>
  <si>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</si>
  <si>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</si>
  <si>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</si>
  <si>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</si>
  <si>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</si>
  <si>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</si>
  <si>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</si>
  <si>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</si>
  <si>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</si>
  <si>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</si>
  <si>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</si>
  <si>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</si>
  <si>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</si>
  <si>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</si>
  <si>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</si>
  <si>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</si>
  <si>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</si>
  <si>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</si>
  <si>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</si>
  <si>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</si>
  <si>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</si>
  <si>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</si>
  <si>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</si>
  <si>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</si>
  <si>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</si>
  <si>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</si>
  <si>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</si>
  <si>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</si>
  <si>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</si>
  <si>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</si>
  <si>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</si>
  <si>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</si>
  <si>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</si>
  <si>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</si>
  <si>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</si>
  <si>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</si>
  <si>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</si>
  <si>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</si>
  <si>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</si>
  <si>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</si>
  <si>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</si>
  <si>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</si>
  <si>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</si>
  <si>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</si>
  <si>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</si>
  <si>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</si>
  <si>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</si>
  <si>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</si>
  <si>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</si>
  <si>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</si>
  <si>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</si>
  <si>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</si>
  <si>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</si>
  <si>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</si>
  <si>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</si>
  <si>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</si>
  <si>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</si>
  <si>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</si>
  <si>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</si>
  <si>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</si>
  <si>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</si>
  <si>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</si>
  <si>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</si>
  <si>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</si>
  <si>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</si>
  <si>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</si>
  <si>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</si>
  <si>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</si>
  <si>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</si>
  <si>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</si>
  <si>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</si>
  <si>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</si>
  <si>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</si>
  <si>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</si>
  <si>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</si>
  <si>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</si>
  <si>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</si>
  <si>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</si>
  <si>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</si>
  <si>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</si>
  <si>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</si>
  <si>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</si>
  <si>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</si>
  <si>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</si>
  <si>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</si>
  <si>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</si>
  <si>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</si>
  <si>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</si>
  <si>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</si>
  <si>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</si>
  <si>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</si>
  <si>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</si>
  <si>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</si>
  <si>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</si>
  <si>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</si>
  <si>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</si>
  <si>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</si>
  <si>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</si>
  <si>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</si>
  <si>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</si>
  <si>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</si>
  <si>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</si>
  <si>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</si>
  <si>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</si>
  <si>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</si>
  <si>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</si>
  <si>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</si>
  <si>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</si>
  <si>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</si>
  <si>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</si>
  <si>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</si>
  <si>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</si>
  <si>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</si>
  <si>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</si>
  <si>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</si>
  <si>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</si>
  <si>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</si>
  <si>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</si>
  <si>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</si>
  <si>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</si>
  <si>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</si>
  <si>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</si>
  <si>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</si>
  <si>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</si>
  <si>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</si>
  <si>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</si>
  <si>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</si>
  <si>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</si>
  <si>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</si>
  <si>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</si>
  <si>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</si>
  <si>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</si>
  <si>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</si>
  <si>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</si>
  <si>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</si>
  <si>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</si>
  <si>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</si>
  <si>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</si>
  <si>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</si>
  <si>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</si>
  <si>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</si>
  <si>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</si>
  <si>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</si>
  <si>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</si>
  <si>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</si>
  <si>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</si>
  <si>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</si>
  <si>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</si>
  <si>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</si>
  <si>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</si>
  <si>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</si>
  <si>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</si>
  <si>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</si>
  <si>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</si>
  <si>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</si>
  <si>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</si>
  <si>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</si>
  <si>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</si>
  <si>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</si>
  <si>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</si>
  <si>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</si>
  <si>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</si>
  <si>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</si>
  <si>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</si>
  <si>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</si>
  <si>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</si>
  <si>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</si>
  <si>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</si>
  <si>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</si>
  <si>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</si>
  <si>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</si>
  <si>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</si>
  <si>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</si>
  <si>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</si>
  <si>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</si>
  <si>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</si>
  <si>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</si>
  <si>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</si>
  <si>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</si>
  <si>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</si>
  <si>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</si>
  <si>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</si>
  <si>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</si>
  <si>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</si>
  <si>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</si>
  <si>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</si>
  <si>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</si>
  <si>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</si>
  <si>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</si>
  <si>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</si>
  <si>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</si>
  <si>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</si>
  <si>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</si>
  <si>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</si>
  <si>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</si>
  <si>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</si>
  <si>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</si>
  <si>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</si>
  <si>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</si>
  <si>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</si>
  <si>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</si>
  <si>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</si>
  <si>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</si>
  <si>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</si>
  <si>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</si>
  <si>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</si>
  <si>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</si>
  <si>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</si>
  <si>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</si>
  <si>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</si>
  <si>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</si>
  <si>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</si>
  <si>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</si>
  <si>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</si>
  <si>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</si>
  <si>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</si>
  <si>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</si>
  <si>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</si>
  <si>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</si>
  <si>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</si>
  <si>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</si>
  <si>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</si>
  <si>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</si>
  <si>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</si>
  <si>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</si>
  <si>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</si>
  <si>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</si>
  <si>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</si>
  <si>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</si>
  <si>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</si>
  <si>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</si>
  <si>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</si>
  <si>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</si>
  <si>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</si>
  <si>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</si>
  <si>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</si>
  <si>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</si>
  <si>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</si>
  <si>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</si>
  <si>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</si>
  <si>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</si>
  <si>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</si>
  <si>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</si>
  <si>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</si>
  <si>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</si>
  <si>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</si>
  <si>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</si>
  <si>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</si>
  <si>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</si>
  <si>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</si>
  <si>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</si>
  <si>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</si>
  <si>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</si>
  <si>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</si>
  <si>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</si>
  <si>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</si>
  <si>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</si>
  <si>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</si>
  <si>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</si>
  <si>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</si>
  <si>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</si>
  <si>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</si>
  <si>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</si>
  <si>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</si>
  <si>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</si>
  <si>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</si>
  <si>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</si>
  <si>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</si>
  <si>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</si>
  <si>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</si>
  <si>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</si>
  <si>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</si>
  <si>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</si>
  <si>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</si>
  <si>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</si>
  <si>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</si>
  <si>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</si>
  <si>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</si>
  <si>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</si>
  <si>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</si>
  <si>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</si>
  <si>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</si>
  <si>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</si>
  <si>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</si>
  <si>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</si>
  <si>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</si>
  <si>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</si>
  <si>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</si>
  <si>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</si>
  <si>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</si>
  <si>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</si>
  <si>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</si>
  <si>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</si>
  <si>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</si>
  <si>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</si>
  <si>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</si>
  <si>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</si>
  <si>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</si>
  <si>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</si>
  <si>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</si>
  <si>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</si>
  <si>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</si>
  <si>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</si>
  <si>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</si>
  <si>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</si>
  <si>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</si>
  <si>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</si>
  <si>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</si>
  <si>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</si>
  <si>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</si>
  <si>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</si>
  <si>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</si>
  <si>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</si>
  <si>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</si>
  <si>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</si>
  <si>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</si>
  <si>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</si>
  <si>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</si>
  <si>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</si>
  <si>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</si>
  <si>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</si>
  <si>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</si>
  <si>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</si>
  <si>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</si>
  <si>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</si>
  <si>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</si>
  <si>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</si>
  <si>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</si>
  <si>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</si>
  <si>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</si>
  <si>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</si>
  <si>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</si>
  <si>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</si>
  <si>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</si>
  <si>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</si>
  <si>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</si>
  <si>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</si>
  <si>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</si>
  <si>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</si>
  <si>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</si>
  <si>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</si>
  <si>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</si>
  <si>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</si>
  <si>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</si>
  <si>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</si>
  <si>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</si>
  <si>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</si>
  <si>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</si>
  <si>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</si>
  <si>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</si>
  <si>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</si>
  <si>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</si>
  <si>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</si>
  <si>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</si>
  <si>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</si>
  <si>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</si>
  <si>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</si>
  <si>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</si>
  <si>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</si>
  <si>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</si>
  <si>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</si>
  <si>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</si>
  <si>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</si>
  <si>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</si>
  <si>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</si>
  <si>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</si>
  <si>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</si>
  <si>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</si>
  <si>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</si>
  <si>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</si>
  <si>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</si>
  <si>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</si>
  <si>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</si>
  <si>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</si>
  <si>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</si>
  <si>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</si>
  <si>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</si>
  <si>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</si>
  <si>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</si>
  <si>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</si>
  <si>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</si>
  <si>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</si>
  <si>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</si>
  <si>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</si>
  <si>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</si>
  <si>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</si>
  <si>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</si>
  <si>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</si>
  <si>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</si>
  <si>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</si>
  <si>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</si>
  <si>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</si>
  <si>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</si>
  <si>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</si>
  <si>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</si>
  <si>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</si>
  <si>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</si>
  <si>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</si>
  <si>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</si>
  <si>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</si>
  <si>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</si>
  <si>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</si>
  <si>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</si>
  <si>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</si>
  <si>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</si>
  <si>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</si>
  <si>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</si>
  <si>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</si>
  <si>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</si>
  <si>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</si>
  <si>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</si>
  <si>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</si>
  <si>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</si>
  <si>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</si>
  <si>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</si>
  <si>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</si>
  <si>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</si>
  <si>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</si>
  <si>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</si>
  <si>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</si>
  <si>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</si>
  <si>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</si>
  <si>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</si>
  <si>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</si>
  <si>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</si>
  <si>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</si>
  <si>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</si>
  <si>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</si>
  <si>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</si>
  <si>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</si>
  <si>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</si>
  <si>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</si>
  <si>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</si>
  <si>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</si>
  <si>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</si>
  <si>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</si>
  <si>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</si>
  <si>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</si>
  <si>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</si>
  <si>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</si>
  <si>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</si>
  <si>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</si>
  <si>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</si>
  <si>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</si>
  <si>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</si>
  <si>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</si>
  <si>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</si>
  <si>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</si>
  <si>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</si>
  <si>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</si>
  <si>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</si>
  <si>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</si>
  <si>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</si>
  <si>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</si>
  <si>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</si>
  <si>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</si>
  <si>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</si>
  <si>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</si>
  <si>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</si>
  <si>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</si>
  <si>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</si>
  <si>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</si>
  <si>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</si>
  <si>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</si>
  <si>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</si>
  <si>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</si>
  <si>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</si>
  <si>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</si>
  <si>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</si>
  <si>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</si>
  <si>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</si>
  <si>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</si>
  <si>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</si>
  <si>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</si>
  <si>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</si>
  <si>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</si>
  <si>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</si>
  <si>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</si>
  <si>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</si>
  <si>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</si>
  <si>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</si>
  <si>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</si>
  <si>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</si>
  <si>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</si>
  <si>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</si>
  <si>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</si>
  <si>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</si>
  <si>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</si>
  <si>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</si>
  <si>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</si>
  <si>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</si>
  <si>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</si>
  <si>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</si>
  <si>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</si>
  <si>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</si>
  <si>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</si>
  <si>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</si>
  <si>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</si>
  <si>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</si>
  <si>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</si>
  <si>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</si>
  <si>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</si>
  <si>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</si>
  <si>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</si>
  <si>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</si>
  <si>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</si>
  <si>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</si>
  <si>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</si>
  <si>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</si>
  <si>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</si>
  <si>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</si>
  <si>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</si>
  <si>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</si>
  <si>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</si>
  <si>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</si>
  <si>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</si>
  <si>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</si>
  <si>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</si>
  <si>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</si>
  <si>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</si>
  <si>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</si>
  <si>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</si>
  <si>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</si>
  <si>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</si>
  <si>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</si>
  <si>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</si>
  <si>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</si>
  <si>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</si>
  <si>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</si>
  <si>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</si>
  <si>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</si>
  <si>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</si>
  <si>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</si>
  <si>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</si>
  <si>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</si>
  <si>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</si>
  <si>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</si>
  <si>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</si>
  <si>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</si>
  <si>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</si>
  <si>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</si>
  <si>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</si>
  <si>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</si>
  <si>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</si>
  <si>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</si>
  <si>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</si>
  <si>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</si>
  <si>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</si>
  <si>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</si>
  <si>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</si>
  <si>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</si>
  <si>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</si>
  <si>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</si>
  <si>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</si>
  <si>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</si>
  <si>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</si>
  <si>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</si>
  <si>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</si>
  <si>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</si>
  <si>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</si>
  <si>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</si>
  <si>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</si>
  <si>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</si>
  <si>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</si>
  <si>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</si>
  <si>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</si>
  <si>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</si>
  <si>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</si>
  <si>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</si>
  <si>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</si>
  <si>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</si>
  <si>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</si>
  <si>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</si>
  <si>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</si>
  <si>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</si>
  <si>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</si>
  <si>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</si>
  <si>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</si>
  <si>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</si>
  <si>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</si>
  <si>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</si>
  <si>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</si>
  <si>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</si>
  <si>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</si>
  <si>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</si>
  <si>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</si>
  <si>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</si>
  <si>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</si>
  <si>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</si>
  <si>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</si>
  <si>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</si>
  <si>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</si>
  <si>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</si>
  <si>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</si>
  <si>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</si>
  <si>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</si>
  <si>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</si>
  <si>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</si>
  <si>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</si>
  <si>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</si>
  <si>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</si>
  <si>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</si>
  <si>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</si>
  <si>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</si>
  <si>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</si>
  <si>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</si>
  <si>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</si>
  <si>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</si>
  <si>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</si>
  <si>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</si>
  <si>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</si>
  <si>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</si>
  <si>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</si>
  <si>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</si>
  <si>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</si>
  <si>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</si>
  <si>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</si>
  <si>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</si>
  <si>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</si>
  <si>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</si>
  <si>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</si>
  <si>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</si>
  <si>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</si>
  <si>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</si>
  <si>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</si>
  <si>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</si>
  <si>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</si>
  <si>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</si>
  <si>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</si>
  <si>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</si>
  <si>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</si>
  <si>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</si>
  <si>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</si>
  <si>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</si>
  <si>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</si>
  <si>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</si>
  <si>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</si>
  <si>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</si>
  <si>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</si>
  <si>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</si>
  <si>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</si>
  <si>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</si>
  <si>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</si>
  <si>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</si>
  <si>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</si>
  <si>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</si>
  <si>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</si>
  <si>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</si>
  <si>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</si>
  <si>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</si>
  <si>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</si>
  <si>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</si>
  <si>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</si>
  <si>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</si>
  <si>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</si>
  <si>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</si>
  <si>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</si>
  <si>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</si>
  <si>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</si>
  <si>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</si>
  <si>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</si>
  <si>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</si>
  <si>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</si>
  <si>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</si>
  <si>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</si>
  <si>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</si>
  <si>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</si>
  <si>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</si>
  <si>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</si>
  <si>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</si>
  <si>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</si>
  <si>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</si>
  <si>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</si>
  <si>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</si>
  <si>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</si>
  <si>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</si>
  <si>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</si>
  <si>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</si>
  <si>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</si>
  <si>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</si>
  <si>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</si>
  <si>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</si>
  <si>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</si>
  <si>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</si>
  <si>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</si>
  <si>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</si>
  <si>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</si>
  <si>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</si>
  <si>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</si>
  <si>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</si>
  <si>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</si>
  <si>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</si>
  <si>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</si>
  <si>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</si>
  <si>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</si>
  <si>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</si>
  <si>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</si>
  <si>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</si>
  <si>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</si>
  <si>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</si>
  <si>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</si>
  <si>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</si>
  <si>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</si>
  <si>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</si>
  <si>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</si>
  <si>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</si>
  <si>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</si>
  <si>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</si>
  <si>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</si>
  <si>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</si>
  <si>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</si>
  <si>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</si>
  <si>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</si>
  <si>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</si>
  <si>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</si>
  <si>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</si>
  <si>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</si>
  <si>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</si>
  <si>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</si>
  <si>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</si>
  <si>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</si>
  <si>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</si>
  <si>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</si>
  <si>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</si>
  <si>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</si>
  <si>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</si>
  <si>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</si>
  <si>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</si>
  <si>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</si>
  <si>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</si>
  <si>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</si>
  <si>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</si>
  <si>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</si>
  <si>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</si>
  <si>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</si>
  <si>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</si>
  <si>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</si>
  <si>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</si>
  <si>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</si>
  <si>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</si>
  <si>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</si>
  <si>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</si>
  <si>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</si>
  <si>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</si>
  <si>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</si>
  <si>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</si>
  <si>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</si>
  <si>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</si>
  <si>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</si>
  <si>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</si>
  <si>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</si>
  <si>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</si>
  <si>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</si>
  <si>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</si>
  <si>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</si>
  <si>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</si>
  <si>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</si>
  <si>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</si>
  <si>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</si>
  <si>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</si>
  <si>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</si>
  <si>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</si>
  <si>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</si>
  <si>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</si>
  <si>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</si>
  <si>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</si>
  <si>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</si>
  <si>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</si>
  <si>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</si>
  <si>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</si>
  <si>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</si>
  <si>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</si>
  <si>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</si>
  <si>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</si>
  <si>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</si>
  <si>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</si>
  <si>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</si>
  <si>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</si>
  <si>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</si>
  <si>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</si>
  <si>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</si>
  <si>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</si>
  <si>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</si>
  <si>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</si>
  <si>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</si>
  <si>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</si>
  <si>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</si>
  <si>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</si>
  <si>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</si>
  <si>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</si>
  <si>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</si>
  <si>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</si>
  <si>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</si>
  <si>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</si>
  <si>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</si>
  <si>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</si>
  <si>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</si>
  <si>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</si>
  <si>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</si>
  <si>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</si>
  <si>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</si>
  <si>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</si>
  <si>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</si>
  <si>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</si>
  <si>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</si>
  <si>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</si>
  <si>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</si>
  <si>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</si>
  <si>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</si>
  <si>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</si>
  <si>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</si>
  <si>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</si>
  <si>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</si>
  <si>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</si>
  <si>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</si>
  <si>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</si>
  <si>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</si>
  <si>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</si>
  <si>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</si>
  <si>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</si>
  <si>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</si>
  <si>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</si>
  <si>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</si>
  <si>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</si>
  <si>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</si>
  <si>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</si>
  <si>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</si>
  <si>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</si>
  <si>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</si>
  <si>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</si>
  <si>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</si>
  <si>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</si>
  <si>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</si>
  <si>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</si>
  <si>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</si>
  <si>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</si>
  <si>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</si>
  <si>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</si>
  <si>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</si>
  <si>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</si>
  <si>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</si>
  <si>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</si>
  <si>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</si>
  <si>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</si>
  <si>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</si>
  <si>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</si>
  <si>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</si>
  <si>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</si>
  <si>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</si>
  <si>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</si>
  <si>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</si>
  <si>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</si>
  <si>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</si>
  <si>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</si>
  <si>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</si>
  <si>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</si>
  <si>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</si>
  <si>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</si>
  <si>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</si>
  <si>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</si>
  <si>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</si>
  <si>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</si>
  <si>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</si>
  <si>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</si>
  <si>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</si>
  <si>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</si>
  <si>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</si>
  <si>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</si>
  <si>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</si>
  <si>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</si>
  <si>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</si>
  <si>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</si>
  <si>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</si>
  <si>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</si>
  <si>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</si>
  <si>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</si>
  <si>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</si>
  <si>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</si>
  <si>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</si>
  <si>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</si>
  <si>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</si>
  <si>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</si>
  <si>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</si>
  <si>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</si>
  <si>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</si>
  <si>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</si>
  <si>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</si>
  <si>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</si>
  <si>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</si>
  <si>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</si>
  <si>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</si>
  <si>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</si>
  <si>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</si>
  <si>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</si>
  <si>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</si>
  <si>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</si>
  <si>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</si>
  <si>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</si>
  <si>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</si>
  <si>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</si>
  <si>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</si>
  <si>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</si>
  <si>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</si>
  <si>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</si>
  <si>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</si>
  <si>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</si>
  <si>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</si>
  <si>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</si>
  <si>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</si>
  <si>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</si>
  <si>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</si>
  <si>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</si>
  <si>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</si>
  <si>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</si>
  <si>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</si>
  <si>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</si>
  <si>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</si>
  <si>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</si>
  <si>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</si>
  <si>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</si>
  <si>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</si>
  <si>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</si>
  <si>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</si>
  <si>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</si>
  <si>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</si>
  <si>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</si>
  <si>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</si>
  <si>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</si>
  <si>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</si>
  <si>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</si>
  <si>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</si>
  <si>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</si>
  <si>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</si>
  <si>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</si>
  <si>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</si>
  <si>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</si>
  <si>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</si>
  <si>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</si>
  <si>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</si>
  <si>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</si>
  <si>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</si>
  <si>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</si>
  <si>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</si>
  <si>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</si>
  <si>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</si>
  <si>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</si>
  <si>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</si>
  <si>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</si>
  <si>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</si>
  <si>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</si>
  <si>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</si>
  <si>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</si>
  <si>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</si>
  <si>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</si>
  <si>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</si>
  <si>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</si>
  <si>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</si>
  <si>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</si>
  <si>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</si>
  <si>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</si>
  <si>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</si>
  <si>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</si>
  <si>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</si>
  <si>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</si>
  <si>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</si>
  <si>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</si>
  <si>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</si>
  <si>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</si>
  <si>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</si>
  <si>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</si>
  <si>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</si>
  <si>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</si>
  <si>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</si>
  <si>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</si>
  <si>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</si>
  <si>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</si>
  <si>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</si>
  <si>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</si>
  <si>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</si>
  <si>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</si>
  <si>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</si>
  <si>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</si>
  <si>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</si>
  <si>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</si>
  <si>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</si>
  <si>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</si>
  <si>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</si>
  <si>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</si>
  <si>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</si>
  <si>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</si>
  <si>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</si>
  <si>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</si>
  <si>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</si>
  <si>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</si>
  <si>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</si>
  <si>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</si>
  <si>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</si>
  <si>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</si>
  <si>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</si>
  <si>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</si>
  <si>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</si>
  <si>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</si>
  <si>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</si>
  <si>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</si>
  <si>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</si>
  <si>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</si>
  <si>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</si>
  <si>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</si>
  <si>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</si>
  <si>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</si>
  <si>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</si>
  <si>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</si>
  <si>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</si>
  <si>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</si>
  <si>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</si>
  <si>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</si>
  <si>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</si>
  <si>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</si>
  <si>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</si>
  <si>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</si>
  <si>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</si>
  <si>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</si>
  <si>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</si>
  <si>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</si>
  <si>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</si>
  <si>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</si>
  <si>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</si>
  <si>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</si>
  <si>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</si>
  <si>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</si>
  <si>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</si>
  <si>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</si>
  <si>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</si>
  <si>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</si>
  <si>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</si>
  <si>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</si>
  <si>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</si>
  <si>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</si>
  <si>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</si>
  <si>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</si>
  <si>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</si>
  <si>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</si>
  <si>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</si>
  <si>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</si>
  <si>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</si>
  <si>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</si>
  <si>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</si>
  <si>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</si>
  <si>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</si>
  <si>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</si>
  <si>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</si>
  <si>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</si>
  <si>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</si>
  <si>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</si>
  <si>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</si>
  <si>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</si>
  <si>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</si>
  <si>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</si>
  <si>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</si>
  <si>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</si>
  <si>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</si>
  <si>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</si>
  <si>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</si>
  <si>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</si>
  <si>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</si>
  <si>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</si>
  <si>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</si>
  <si>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</si>
  <si>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</si>
  <si>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</si>
  <si>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</si>
  <si>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</si>
  <si>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</si>
  <si>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</si>
  <si>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</si>
  <si>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</si>
  <si>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</si>
  <si>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</si>
  <si>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</si>
  <si>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</si>
  <si>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</si>
  <si>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</si>
  <si>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</si>
  <si>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</si>
  <si>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</si>
  <si>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</si>
  <si>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</si>
  <si>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</si>
  <si>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</si>
  <si>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</si>
  <si>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</si>
  <si>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</si>
  <si>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</si>
  <si>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</si>
  <si>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</si>
  <si>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</si>
  <si>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</si>
  <si>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</si>
  <si>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</si>
  <si>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</si>
  <si>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</si>
  <si>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</si>
  <si>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</si>
  <si>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</si>
  <si>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</si>
  <si>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</si>
  <si>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</si>
  <si>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</si>
  <si>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</si>
  <si>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</si>
  <si>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</si>
  <si>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</si>
  <si>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</si>
  <si>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</si>
  <si>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</si>
  <si>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</si>
  <si>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</si>
  <si>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</si>
  <si>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</si>
  <si>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</si>
  <si>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</si>
  <si>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</si>
  <si>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</si>
  <si>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</si>
  <si>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</si>
  <si>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</si>
  <si>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</si>
  <si>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</si>
  <si>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</si>
  <si>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</si>
  <si>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</si>
  <si>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</si>
  <si>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</si>
  <si>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</si>
  <si>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</si>
  <si>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</si>
  <si>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</si>
  <si>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</si>
  <si>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</si>
  <si>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</si>
  <si>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</si>
  <si>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</si>
  <si>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</si>
  <si>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</si>
  <si>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</si>
  <si>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</si>
  <si>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</si>
  <si>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</si>
  <si>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</si>
  <si>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</si>
  <si>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</si>
  <si>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</si>
  <si>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</si>
  <si>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</si>
  <si>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</si>
  <si>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</si>
  <si>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</si>
  <si>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</si>
  <si>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</si>
  <si>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</si>
  <si>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</si>
  <si>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</si>
  <si>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</si>
  <si>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</si>
  <si>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</si>
  <si>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</si>
  <si>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</si>
  <si>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</si>
  <si>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</si>
  <si>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</si>
  <si>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</si>
  <si>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</si>
  <si>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</si>
  <si>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</si>
  <si>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</si>
  <si>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</si>
  <si>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</si>
  <si>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</si>
  <si>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</si>
  <si>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</si>
  <si>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</si>
  <si>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</si>
  <si>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</si>
  <si>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</si>
  <si>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</si>
  <si>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</si>
  <si>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</si>
  <si>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</si>
  <si>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</si>
  <si>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</si>
  <si>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</si>
  <si>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</si>
  <si>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</si>
  <si>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</si>
  <si>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</si>
  <si>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</si>
  <si>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</si>
  <si>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</si>
  <si>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</si>
  <si>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</si>
  <si>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</si>
  <si>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</si>
  <si>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</si>
  <si>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</si>
  <si>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</si>
  <si>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</si>
  <si>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</si>
  <si>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</si>
  <si>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</si>
  <si>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</si>
  <si>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</si>
  <si>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</si>
  <si>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</si>
  <si>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</si>
  <si>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</si>
  <si>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</si>
  <si>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</si>
  <si>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</si>
  <si>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</si>
  <si>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</si>
  <si>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</si>
  <si>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</si>
  <si>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</si>
  <si>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</si>
  <si>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</si>
  <si>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</si>
  <si>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</si>
  <si>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</si>
  <si>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</si>
  <si>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</si>
  <si>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</si>
  <si>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</si>
  <si>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</si>
  <si>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</si>
  <si>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</si>
  <si>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</si>
  <si>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</si>
  <si>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</si>
  <si>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</si>
  <si>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</si>
  <si>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</si>
  <si>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</si>
  <si>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</si>
  <si>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</si>
  <si>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</si>
  <si>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</si>
  <si>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</si>
  <si>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</si>
  <si>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</si>
  <si>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</si>
  <si>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</si>
  <si>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</si>
  <si>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</si>
  <si>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</si>
  <si>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</si>
  <si>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</si>
  <si>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</si>
  <si>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</si>
  <si>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</si>
  <si>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</si>
  <si>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</si>
  <si>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</si>
  <si>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</si>
  <si>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</si>
  <si>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</si>
  <si>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</si>
  <si>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</si>
  <si>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</si>
  <si>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</si>
  <si>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</si>
  <si>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</si>
  <si>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</si>
  <si>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</si>
  <si>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</si>
  <si>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</si>
  <si>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</si>
  <si>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</si>
  <si>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</si>
  <si>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</si>
  <si>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</si>
  <si>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</si>
  <si>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</si>
  <si>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</si>
  <si>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</si>
  <si>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</si>
  <si>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</si>
  <si>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</si>
  <si>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</si>
  <si>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</si>
  <si>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</si>
  <si>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</si>
  <si>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</si>
  <si>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</si>
  <si>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</si>
  <si>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</si>
  <si>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</si>
  <si>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</si>
  <si>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</si>
  <si>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</si>
  <si>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</si>
  <si>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</si>
  <si>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</si>
  <si>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</si>
  <si>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</si>
  <si>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</si>
  <si>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</si>
  <si>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</si>
  <si>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</si>
  <si>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</si>
  <si>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</si>
  <si>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</si>
  <si>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</si>
  <si>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</si>
  <si>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</si>
  <si>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</si>
  <si>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</si>
  <si>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</si>
  <si>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</si>
  <si>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</si>
  <si>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</si>
  <si>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</si>
  <si>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</si>
  <si>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</si>
  <si>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</si>
  <si>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</si>
  <si>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</si>
  <si>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</si>
  <si>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</si>
  <si>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</si>
  <si>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</si>
  <si>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</si>
  <si>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</si>
  <si>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</si>
  <si>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</si>
  <si>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</si>
  <si>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</si>
  <si>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</si>
  <si>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</si>
  <si>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</si>
  <si>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</si>
  <si>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</si>
  <si>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</si>
  <si>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</si>
  <si>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</si>
  <si>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</si>
  <si>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</si>
  <si>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</si>
  <si>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</si>
  <si>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</si>
  <si>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</si>
  <si>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</si>
  <si>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</si>
  <si>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</si>
  <si>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</si>
  <si>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</si>
  <si>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</si>
  <si>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</si>
  <si>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</si>
  <si>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</si>
  <si>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</si>
  <si>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</si>
  <si>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</si>
  <si>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</si>
  <si>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</si>
  <si>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</si>
  <si>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</si>
  <si>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</si>
  <si>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</si>
  <si>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</si>
  <si>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</si>
  <si>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</si>
  <si>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</si>
  <si>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</si>
  <si>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</si>
  <si>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</si>
  <si>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</si>
  <si>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</si>
  <si>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</si>
  <si>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</si>
  <si>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</si>
  <si>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</si>
  <si>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</si>
  <si>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</si>
  <si>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</si>
  <si>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</si>
  <si>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</si>
  <si>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</si>
  <si>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</si>
  <si>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</si>
  <si>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</si>
  <si>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</si>
  <si>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</si>
  <si>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</si>
  <si>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</si>
  <si>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</si>
  <si>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</si>
  <si>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</si>
  <si>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</si>
  <si>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</si>
  <si>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</si>
  <si>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</si>
  <si>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</si>
  <si>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</si>
  <si>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</si>
  <si>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</si>
  <si>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</si>
  <si>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</si>
  <si>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</si>
  <si>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</si>
  <si>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</si>
  <si>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</si>
  <si>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</si>
  <si>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</si>
  <si>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</si>
  <si>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</si>
  <si>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</si>
  <si>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</si>
  <si>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</si>
  <si>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</si>
  <si>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</si>
  <si>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</si>
  <si>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</si>
  <si>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</si>
  <si>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</si>
  <si>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</si>
  <si>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</si>
  <si>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</si>
  <si>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</si>
  <si>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</si>
  <si>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</si>
  <si>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</si>
  <si>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</si>
  <si>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</si>
  <si>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</si>
  <si>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</si>
  <si>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</si>
  <si>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</si>
  <si>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</si>
  <si>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</si>
  <si>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</si>
  <si>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</si>
  <si>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</si>
  <si>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</si>
  <si>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</si>
  <si>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</si>
  <si>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</si>
  <si>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</si>
  <si>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</si>
  <si>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</si>
  <si>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</si>
  <si>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</si>
  <si>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</si>
  <si>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</si>
  <si>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</si>
  <si>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</si>
  <si>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</si>
  <si>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</si>
  <si>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</si>
  <si>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</si>
  <si>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</si>
  <si>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</si>
  <si>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</si>
  <si>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</si>
  <si>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</si>
  <si>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</si>
  <si>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</si>
  <si>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</si>
  <si>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</si>
  <si>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</si>
  <si>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</si>
  <si>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</si>
  <si>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</si>
  <si>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</si>
  <si>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</si>
  <si>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</si>
  <si>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</si>
  <si>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</si>
  <si>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</si>
  <si>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</si>
  <si>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</si>
  <si>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</si>
  <si>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</si>
  <si>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</si>
  <si>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</si>
  <si>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</si>
  <si>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</si>
  <si>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</si>
  <si>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</si>
  <si>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</si>
  <si>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</si>
  <si>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</si>
  <si>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</si>
  <si>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</si>
  <si>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</si>
  <si>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</si>
  <si>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</si>
  <si>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</si>
  <si>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</si>
  <si>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</si>
  <si>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</si>
  <si>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</si>
  <si>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</si>
  <si>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</si>
  <si>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</si>
  <si>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</si>
  <si>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</si>
  <si>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</si>
  <si>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</si>
  <si>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</si>
  <si>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</si>
  <si>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</si>
  <si>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</si>
  <si>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</si>
  <si>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</si>
  <si>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</si>
  <si>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</si>
  <si>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</si>
  <si>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</si>
  <si>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</si>
  <si>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</si>
  <si>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</si>
  <si>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</si>
  <si>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</si>
  <si>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</si>
  <si>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</si>
  <si>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</si>
  <si>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</si>
  <si>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</si>
  <si>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</si>
  <si>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</si>
  <si>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</si>
  <si>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</si>
  <si>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</si>
  <si>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</si>
  <si>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</si>
  <si>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</si>
  <si>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</si>
  <si>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</si>
  <si>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</si>
  <si>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</si>
  <si>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</si>
  <si>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</si>
  <si>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</si>
  <si>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</si>
  <si>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</si>
  <si>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</si>
  <si>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</si>
  <si>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</si>
  <si>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</si>
  <si>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</si>
  <si>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</si>
  <si>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</si>
  <si>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</si>
  <si>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</si>
  <si>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</si>
  <si>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</si>
  <si>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</si>
  <si>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</si>
  <si>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</si>
  <si>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</si>
  <si>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</si>
  <si>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</si>
  <si>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</si>
  <si>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</si>
  <si>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</si>
  <si>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</si>
  <si>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</si>
  <si>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</si>
  <si>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</si>
  <si>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</si>
  <si>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</si>
  <si>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</si>
  <si>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</si>
  <si>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</si>
  <si>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</si>
  <si>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</si>
  <si>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</si>
  <si>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</si>
  <si>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</si>
  <si>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</si>
  <si>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</si>
  <si>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</si>
  <si>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</si>
  <si>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</si>
  <si>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</si>
  <si>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</si>
  <si>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</si>
  <si>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</si>
  <si>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</si>
  <si>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</si>
  <si>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</si>
  <si>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</si>
  <si>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</si>
  <si>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</si>
  <si>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</si>
  <si>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</si>
  <si>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</si>
  <si>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</si>
  <si>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</si>
  <si>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</si>
  <si>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</si>
  <si>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</si>
  <si>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</si>
  <si>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</si>
  <si>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</si>
  <si>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</si>
  <si>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</si>
  <si>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</si>
  <si>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</si>
  <si>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</si>
  <si>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</si>
  <si>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</si>
  <si>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</si>
  <si>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</si>
  <si>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</si>
  <si>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</si>
  <si>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</si>
  <si>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</si>
  <si>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</si>
  <si>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</si>
  <si>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</si>
  <si>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</si>
  <si>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</si>
  <si>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</si>
  <si>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</si>
  <si>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</si>
  <si>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</si>
  <si>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</si>
  <si>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</si>
  <si>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</si>
  <si>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</si>
  <si>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</si>
  <si>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</si>
  <si>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</si>
  <si>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</si>
  <si>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</si>
  <si>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</si>
  <si>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</si>
  <si>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</si>
  <si>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</si>
  <si>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</si>
  <si>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</si>
  <si>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</si>
  <si>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</si>
  <si>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</si>
  <si>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</si>
  <si>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</si>
  <si>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</si>
  <si>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</si>
  <si>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</si>
  <si>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</si>
  <si>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</si>
  <si>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</si>
  <si>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</si>
  <si>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</si>
  <si>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</si>
  <si>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</si>
  <si>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</si>
  <si>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</si>
  <si>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</si>
  <si>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</si>
  <si>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</si>
  <si>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</si>
  <si>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</si>
  <si>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</si>
  <si>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</si>
  <si>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</si>
  <si>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</si>
  <si>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</si>
  <si>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</si>
  <si>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</si>
  <si>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</si>
  <si>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</si>
  <si>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</si>
  <si>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</si>
  <si>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</si>
  <si>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</si>
  <si>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</si>
  <si>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</si>
  <si>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</si>
  <si>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</si>
  <si>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</si>
  <si>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</si>
  <si>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</si>
  <si>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</si>
  <si>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</si>
  <si>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</si>
  <si>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</si>
  <si>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</si>
  <si>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</si>
  <si>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</si>
  <si>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</si>
  <si>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</si>
  <si>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</si>
  <si>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</si>
  <si>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</si>
  <si>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</si>
  <si>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</si>
  <si>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</si>
  <si>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</si>
  <si>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</si>
  <si>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</si>
  <si>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</si>
  <si>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</si>
  <si>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</si>
  <si>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</si>
  <si>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</si>
  <si>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</si>
  <si>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</si>
  <si>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</si>
  <si>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</si>
  <si>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</si>
  <si>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</si>
  <si>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</si>
  <si>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</si>
  <si>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</si>
  <si>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</si>
  <si>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</si>
  <si>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</si>
  <si>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</si>
  <si>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</si>
  <si>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</si>
  <si>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</si>
  <si>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</si>
  <si>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</si>
  <si>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</si>
  <si>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</si>
  <si>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</si>
  <si>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</si>
  <si>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</si>
  <si>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</si>
  <si>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</si>
  <si>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</si>
  <si>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</si>
  <si>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</si>
  <si>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</si>
  <si>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</si>
  <si>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</si>
  <si>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</si>
  <si>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</si>
  <si>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</si>
  <si>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</si>
  <si>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</si>
  <si>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</si>
  <si>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</si>
  <si>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</si>
  <si>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</si>
  <si>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</si>
  <si>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</si>
  <si>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</si>
  <si>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</si>
  <si>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</si>
  <si>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</si>
  <si>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</si>
  <si>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</si>
  <si>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</si>
  <si>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</si>
  <si>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</si>
  <si>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</si>
  <si>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</si>
  <si>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</si>
  <si>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</si>
  <si>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</si>
  <si>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</si>
  <si>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</si>
  <si>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</si>
  <si>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</si>
  <si>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</si>
  <si>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</si>
  <si>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</si>
  <si>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</si>
  <si>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</si>
  <si>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</si>
  <si>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</si>
  <si>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</si>
  <si>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</si>
  <si>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</si>
  <si>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</si>
  <si>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</si>
  <si>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</si>
  <si>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</si>
  <si>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</si>
  <si>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</si>
  <si>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</si>
  <si>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</si>
  <si>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</si>
  <si>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</si>
  <si>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</si>
  <si>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</si>
  <si>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</si>
  <si>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</si>
  <si>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</si>
  <si>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</si>
  <si>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</si>
  <si>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</si>
  <si>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</si>
  <si>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</si>
  <si>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</si>
  <si>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</si>
  <si>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</si>
  <si>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</si>
  <si>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</si>
  <si>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</si>
  <si>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</si>
  <si>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</si>
  <si>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</si>
  <si>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</si>
  <si>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</si>
  <si>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</si>
  <si>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</si>
  <si>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</si>
  <si>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</si>
  <si>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</si>
  <si>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</si>
  <si>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</si>
  <si>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</si>
  <si>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</si>
  <si>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</si>
  <si>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</si>
  <si>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</si>
  <si>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</si>
  <si>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</si>
  <si>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</si>
  <si>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</si>
  <si>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</si>
  <si>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</si>
  <si>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</si>
  <si>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</si>
  <si>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</si>
  <si>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</si>
  <si>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</si>
  <si>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</si>
  <si>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</si>
  <si>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</si>
  <si>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</si>
  <si>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</si>
  <si>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</si>
  <si>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</si>
  <si>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</si>
  <si>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</si>
  <si>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</si>
  <si>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</si>
  <si>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</si>
  <si>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</si>
  <si>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</si>
  <si>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</si>
  <si>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</si>
  <si>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</si>
  <si>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</si>
  <si>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</si>
  <si>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</si>
  <si>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</si>
  <si>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</si>
  <si>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</si>
  <si>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</si>
  <si>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</si>
  <si>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</si>
  <si>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</si>
  <si>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</si>
  <si>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</si>
  <si>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</si>
  <si>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</si>
  <si>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</si>
  <si>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</si>
  <si>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</si>
  <si>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</si>
  <si>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</si>
  <si>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</si>
  <si>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</si>
  <si>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</si>
  <si>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</si>
  <si>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</si>
  <si>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</si>
  <si>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</si>
  <si>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</si>
  <si>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</si>
  <si>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</si>
  <si>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</si>
  <si>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</si>
  <si>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</si>
  <si>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</si>
  <si>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</si>
  <si>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</si>
  <si>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</si>
  <si>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</si>
  <si>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</si>
  <si>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</si>
  <si>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</si>
  <si>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</si>
  <si>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</si>
  <si>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</si>
  <si>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</si>
  <si>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</si>
  <si>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</si>
  <si>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</si>
  <si>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</si>
  <si>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</si>
  <si>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</si>
  <si>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</si>
  <si>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</si>
  <si>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</si>
  <si>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</si>
  <si>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</si>
  <si>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</si>
  <si>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</si>
  <si>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</si>
  <si>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</si>
  <si>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</si>
  <si>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</si>
  <si>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</si>
  <si>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</si>
  <si>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</si>
  <si>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</si>
  <si>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</si>
  <si>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</si>
  <si>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</si>
  <si>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</si>
  <si>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</si>
  <si>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</si>
  <si>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</si>
  <si>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</si>
  <si>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</si>
  <si>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</si>
  <si>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</si>
  <si>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</si>
  <si>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</si>
  <si>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</si>
  <si>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</si>
  <si>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</si>
  <si>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</si>
  <si>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</si>
  <si>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</si>
  <si>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</si>
  <si>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</si>
  <si>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</si>
  <si>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</si>
  <si>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</si>
  <si>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</si>
  <si>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</si>
  <si>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</si>
  <si>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</si>
  <si>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</si>
  <si>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</si>
  <si>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</si>
  <si>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</si>
  <si>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</si>
  <si>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</si>
  <si>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</si>
  <si>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</si>
  <si>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</si>
  <si>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</si>
  <si>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</si>
  <si>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</si>
  <si>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</si>
  <si>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</si>
  <si>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</si>
  <si>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</si>
  <si>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</si>
  <si>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</si>
  <si>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</si>
  <si>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</si>
  <si>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</si>
  <si>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</si>
  <si>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</si>
  <si>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</si>
  <si>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</si>
  <si>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</si>
  <si>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</si>
  <si>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</si>
  <si>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</si>
  <si>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</si>
  <si>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</si>
  <si>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</si>
  <si>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</si>
  <si>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</si>
  <si>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</si>
  <si>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</si>
  <si>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</si>
  <si>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</si>
  <si>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</si>
  <si>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</si>
  <si>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</si>
  <si>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</si>
  <si>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</si>
  <si>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</si>
  <si>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</si>
  <si>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</si>
  <si>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</si>
  <si>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</si>
  <si>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</si>
  <si>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</si>
  <si>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</si>
  <si>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</si>
  <si>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</si>
  <si>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</si>
  <si>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</si>
  <si>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</si>
  <si>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</si>
  <si>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</si>
  <si>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</si>
  <si>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</si>
  <si>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</si>
  <si>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</si>
  <si>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</si>
  <si>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</si>
  <si>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</si>
  <si>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</si>
  <si>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</si>
  <si>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</si>
  <si>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</si>
  <si>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</si>
  <si>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</si>
  <si>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</si>
  <si>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</si>
  <si>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</si>
  <si>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</si>
  <si>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</si>
  <si>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</si>
  <si>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</si>
  <si>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</si>
  <si>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</si>
  <si>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</si>
  <si>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</si>
  <si>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</si>
  <si>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</si>
  <si>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</si>
  <si>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</si>
  <si>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</si>
  <si>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</si>
  <si>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</si>
  <si>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</si>
  <si>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</si>
  <si>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</si>
  <si>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</si>
  <si>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</si>
  <si>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</si>
  <si>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</si>
  <si>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</si>
  <si>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</si>
  <si>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</si>
  <si>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</si>
  <si>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</si>
  <si>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</si>
  <si>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</si>
  <si>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</si>
  <si>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</si>
  <si>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</si>
  <si>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</si>
  <si>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</si>
  <si>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</si>
  <si>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</si>
  <si>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</si>
  <si>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</si>
  <si>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</si>
  <si>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</si>
  <si>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</si>
  <si>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</si>
  <si>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</si>
  <si>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</si>
  <si>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</si>
  <si>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</si>
  <si>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</si>
  <si>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</si>
  <si>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</si>
  <si>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</si>
  <si>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</si>
  <si>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</si>
  <si>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</si>
  <si>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</si>
  <si>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</si>
  <si>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</si>
  <si>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</si>
  <si>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</si>
  <si>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</si>
  <si>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</si>
  <si>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</si>
  <si>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</si>
  <si>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</si>
  <si>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</si>
  <si>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</si>
  <si>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</si>
  <si>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</si>
  <si>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</si>
  <si>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</si>
  <si>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</si>
  <si>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</si>
  <si>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</si>
  <si>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</si>
  <si>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</si>
  <si>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</si>
  <si>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</si>
  <si>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</si>
  <si>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</si>
  <si>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</si>
  <si>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</si>
  <si>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</si>
  <si>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</si>
  <si>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</si>
  <si>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</si>
  <si>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</si>
  <si>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</si>
  <si>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</si>
  <si>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</si>
  <si>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</si>
  <si>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</si>
  <si>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</si>
  <si>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</si>
  <si>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</si>
  <si>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</si>
  <si>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</si>
  <si>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</si>
  <si>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</si>
  <si>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</si>
  <si>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</si>
  <si>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</si>
  <si>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</si>
  <si>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</si>
  <si>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</si>
  <si>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</si>
  <si>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</si>
  <si>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</si>
  <si>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</si>
  <si>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</si>
  <si>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</si>
  <si>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</si>
  <si>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</si>
  <si>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</si>
  <si>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</si>
  <si>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</si>
  <si>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</si>
  <si>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</si>
  <si>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</si>
  <si>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</si>
  <si>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</si>
  <si>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</si>
  <si>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</si>
  <si>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</si>
  <si>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</si>
  <si>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</si>
  <si>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</si>
  <si>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</si>
  <si>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</si>
  <si>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</si>
  <si>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</si>
  <si>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</si>
  <si>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</si>
  <si>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</si>
  <si>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</si>
  <si>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</si>
  <si>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</si>
  <si>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</si>
  <si>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</si>
  <si>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</si>
  <si>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</si>
  <si>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</si>
  <si>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</si>
  <si>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</si>
  <si>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</si>
  <si>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</si>
  <si>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</si>
  <si>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</si>
  <si>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</si>
  <si>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</si>
  <si>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</si>
  <si>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</si>
  <si>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</si>
  <si>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</si>
  <si>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</si>
  <si>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</si>
  <si>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</si>
  <si>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</si>
  <si>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</si>
  <si>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</si>
  <si>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</si>
  <si>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</si>
  <si>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</si>
  <si>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</si>
  <si>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</si>
  <si>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</si>
  <si>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</si>
  <si>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</si>
  <si>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</si>
  <si>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</si>
  <si>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</si>
  <si>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</si>
  <si>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</si>
  <si>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</si>
  <si>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</si>
  <si>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</si>
  <si>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</si>
  <si>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</si>
  <si>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</si>
  <si>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</si>
  <si>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</si>
  <si>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</si>
  <si>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</si>
  <si>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</si>
  <si>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</si>
  <si>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</si>
  <si>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</si>
  <si>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</si>
  <si>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</si>
  <si>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</si>
  <si>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</si>
  <si>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</si>
  <si>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</si>
  <si>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</si>
  <si>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</si>
  <si>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</si>
  <si>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</si>
  <si>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</si>
  <si>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</si>
  <si>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</si>
  <si>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</si>
  <si>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</si>
  <si>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</si>
  <si>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</si>
  <si>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</si>
  <si>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</si>
  <si>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</si>
  <si>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</si>
  <si>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</si>
  <si>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</si>
  <si>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</si>
  <si>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</si>
  <si>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</si>
  <si>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</si>
  <si>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</si>
  <si>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</si>
  <si>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</si>
  <si>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</si>
  <si>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</si>
  <si>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</si>
  <si>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</si>
  <si>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</si>
  <si>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</si>
  <si>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</si>
  <si>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</si>
  <si>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</si>
  <si>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</si>
  <si>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</si>
  <si>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</si>
  <si>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</si>
  <si>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</si>
  <si>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</si>
  <si>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</si>
  <si>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</si>
  <si>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</si>
  <si>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</si>
  <si>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</si>
  <si>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</si>
  <si>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</si>
  <si>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</si>
  <si>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</si>
  <si>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</si>
  <si>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</si>
  <si>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</si>
  <si>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</si>
  <si>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</si>
  <si>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</si>
  <si>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</si>
  <si>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</si>
  <si>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</si>
  <si>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</si>
  <si>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</si>
  <si>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</si>
  <si>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</si>
  <si>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</si>
  <si>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</si>
  <si>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</si>
  <si>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</si>
  <si>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</si>
  <si>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</si>
  <si>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</si>
  <si>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</si>
  <si>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</si>
  <si>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</si>
  <si>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</si>
  <si>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</si>
  <si>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</si>
  <si>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</si>
  <si>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</si>
  <si>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</si>
  <si>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</si>
  <si>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</si>
  <si>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</si>
  <si>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</si>
  <si>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</si>
  <si>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</si>
  <si>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</si>
  <si>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</si>
  <si>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</si>
  <si>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</si>
  <si>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</si>
  <si>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</si>
  <si>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</si>
  <si>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</si>
  <si>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</si>
  <si>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</si>
  <si>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</si>
  <si>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</si>
  <si>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</si>
  <si>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</si>
  <si>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</si>
  <si>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</si>
  <si>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</si>
  <si>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</si>
  <si>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</si>
  <si>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</si>
  <si>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</si>
  <si>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</si>
  <si>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</si>
  <si>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</si>
  <si>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</si>
  <si>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</si>
  <si>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</si>
  <si>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</si>
  <si>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</si>
  <si>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</si>
  <si>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</si>
  <si>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</si>
  <si>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</si>
  <si>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</si>
  <si>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</si>
  <si>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</si>
  <si>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</si>
  <si>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</si>
  <si>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</si>
  <si>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</si>
  <si>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</si>
  <si>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</si>
  <si>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</si>
  <si>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</si>
  <si>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</si>
  <si>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</si>
  <si>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</si>
  <si>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</si>
  <si>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</si>
  <si>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</si>
  <si>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</si>
  <si>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</si>
  <si>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</si>
  <si>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</si>
  <si>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</si>
  <si>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</si>
  <si>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</si>
  <si>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</si>
  <si>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</si>
  <si>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</si>
  <si>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</si>
  <si>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</si>
  <si>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</si>
  <si>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</si>
  <si>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</si>
  <si>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</si>
  <si>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</si>
  <si>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</si>
  <si>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</si>
  <si>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</si>
  <si>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</si>
  <si>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</si>
  <si>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</si>
  <si>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</si>
  <si>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</si>
  <si>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</si>
  <si>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</si>
  <si>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</si>
  <si>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</si>
  <si>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</si>
  <si>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</si>
  <si>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</si>
  <si>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</si>
  <si>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</si>
  <si>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</si>
  <si>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</si>
  <si>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</si>
  <si>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</si>
  <si>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</si>
  <si>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</si>
  <si>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</si>
  <si>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</si>
  <si>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</si>
  <si>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</si>
  <si>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</si>
  <si>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</si>
  <si>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</si>
  <si>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</si>
  <si>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</si>
  <si>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</si>
  <si>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</si>
  <si>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</si>
  <si>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</si>
  <si>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</si>
  <si>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</si>
  <si>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</si>
  <si>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</si>
  <si>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</si>
  <si>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</si>
  <si>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</si>
  <si>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</si>
  <si>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</si>
  <si>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</si>
  <si>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</si>
  <si>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</si>
  <si>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</si>
  <si>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</si>
  <si>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</si>
  <si>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</si>
  <si>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</si>
  <si>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</si>
  <si>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</si>
  <si>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</si>
  <si>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</si>
  <si>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</si>
  <si>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</si>
  <si>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</si>
  <si>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</si>
  <si>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</si>
  <si>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</si>
  <si>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</si>
  <si>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</si>
  <si>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</si>
  <si>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</si>
  <si>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</si>
  <si>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</si>
  <si>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</si>
  <si>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</si>
  <si>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</si>
  <si>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</si>
  <si>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</si>
  <si>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</si>
  <si>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</si>
  <si>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</si>
  <si>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</si>
  <si>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</si>
  <si>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</si>
  <si>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</si>
  <si>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</si>
  <si>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</si>
  <si>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</si>
  <si>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</si>
  <si>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</si>
  <si>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</si>
  <si>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</si>
  <si>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</si>
  <si>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</si>
  <si>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</si>
  <si>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</si>
  <si>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</si>
  <si>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</si>
  <si>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</si>
  <si>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</si>
  <si>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</si>
  <si>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</si>
  <si>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</si>
  <si>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</si>
  <si>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</si>
  <si>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</si>
  <si>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</si>
  <si>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</si>
  <si>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</si>
  <si>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</si>
  <si>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</si>
  <si>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</si>
  <si>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</si>
  <si>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</si>
  <si>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</si>
  <si>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</si>
  <si>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</si>
  <si>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</si>
  <si>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</si>
  <si>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</si>
  <si>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</si>
  <si>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</si>
  <si>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</si>
  <si>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</si>
  <si>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</si>
  <si>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</si>
  <si>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</si>
  <si>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</si>
  <si>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</si>
  <si>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</si>
  <si>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</si>
  <si>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</si>
  <si>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</si>
  <si>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</si>
  <si>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</si>
  <si>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</si>
  <si>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</si>
  <si>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</si>
  <si>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</si>
  <si>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</si>
  <si>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</si>
  <si>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</si>
  <si>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</si>
  <si>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</si>
  <si>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</si>
  <si>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</si>
  <si>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</si>
  <si>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</si>
  <si>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</si>
  <si>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</si>
  <si>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</si>
  <si>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</si>
  <si>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</si>
  <si>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</si>
  <si>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</si>
  <si>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</si>
  <si>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</si>
  <si>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</si>
  <si>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</si>
  <si>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</si>
  <si>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</si>
  <si>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</si>
  <si>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</si>
  <si>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</si>
  <si>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</si>
  <si>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</si>
  <si>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</si>
  <si>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</si>
  <si>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</si>
  <si>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</si>
  <si>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</si>
  <si>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</si>
  <si>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</si>
  <si>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</si>
  <si>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</si>
  <si>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</si>
  <si>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</si>
  <si>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</si>
  <si>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</si>
  <si>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</si>
  <si>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</si>
  <si>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</si>
  <si>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</si>
  <si>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</si>
  <si>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</si>
  <si>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</si>
  <si>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</si>
  <si>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</si>
  <si>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</si>
  <si>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</si>
  <si>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</si>
  <si>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</si>
  <si>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</si>
  <si>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</si>
  <si>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</si>
  <si>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</si>
  <si>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</si>
  <si>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</si>
  <si>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</si>
  <si>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</si>
  <si>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</si>
  <si>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</si>
  <si>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</si>
  <si>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</si>
  <si>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</si>
  <si>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</si>
  <si>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</si>
  <si>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</si>
  <si>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</si>
  <si>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</si>
  <si>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</si>
  <si>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</si>
  <si>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</si>
  <si>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</si>
  <si>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</si>
  <si>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</si>
  <si>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</si>
  <si>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</si>
  <si>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</si>
  <si>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</si>
  <si>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</si>
  <si>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</si>
  <si>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</si>
  <si>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</si>
  <si>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</si>
  <si>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</si>
  <si>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</si>
  <si>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</si>
  <si>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</si>
  <si>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</si>
  <si>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</si>
  <si>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</si>
  <si>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</si>
  <si>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</si>
  <si>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</si>
  <si>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</si>
  <si>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</si>
  <si>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</si>
  <si>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</si>
  <si>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</si>
  <si>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</si>
  <si>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</si>
  <si>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</si>
  <si>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</si>
  <si>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</si>
  <si>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</si>
  <si>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</si>
  <si>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</si>
  <si>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</si>
  <si>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</si>
  <si>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</si>
  <si>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</si>
  <si>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</si>
  <si>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</si>
  <si>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</si>
  <si>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</si>
  <si>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</si>
  <si>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</si>
  <si>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</si>
  <si>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</si>
  <si>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</si>
  <si>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</si>
  <si>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</si>
  <si>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</si>
  <si>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</si>
  <si>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</si>
  <si>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</si>
  <si>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</si>
  <si>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</si>
  <si>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</si>
  <si>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</si>
  <si>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</si>
  <si>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</si>
  <si>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</si>
  <si>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</si>
  <si>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</si>
  <si>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</si>
  <si>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</si>
  <si>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</si>
  <si>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</si>
  <si>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</si>
  <si>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</si>
  <si>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</si>
  <si>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</si>
  <si>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</si>
  <si>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</si>
  <si>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</si>
  <si>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</si>
  <si>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</si>
  <si>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</si>
  <si>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</si>
  <si>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</si>
  <si>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</si>
  <si>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</si>
  <si>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</si>
  <si>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</si>
  <si>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</si>
  <si>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</si>
  <si>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</si>
  <si>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</si>
  <si>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</si>
  <si>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</si>
  <si>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</si>
  <si>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</si>
  <si>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</si>
  <si>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</si>
  <si>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</si>
  <si>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</si>
  <si>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</si>
  <si>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</si>
  <si>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</si>
  <si>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</si>
  <si>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</si>
  <si>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</si>
  <si>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</si>
  <si>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</si>
  <si>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</si>
  <si>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</si>
  <si>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</si>
  <si>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</si>
  <si>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</si>
  <si>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</si>
  <si>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</si>
  <si>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</si>
  <si>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</si>
  <si>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</si>
  <si>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</si>
  <si>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</si>
  <si>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</si>
  <si>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</si>
  <si>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</si>
  <si>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</si>
  <si>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</si>
  <si>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</si>
  <si>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</si>
  <si>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</si>
  <si>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</si>
  <si>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</si>
  <si>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</si>
  <si>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</si>
  <si>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</si>
  <si>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</si>
  <si>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</si>
  <si>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</si>
  <si>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</si>
  <si>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</si>
  <si>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</si>
  <si>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</si>
  <si>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</si>
  <si>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</si>
  <si>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</si>
  <si>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</si>
  <si>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</si>
  <si>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</si>
  <si>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</si>
  <si>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</si>
  <si>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</si>
  <si>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</si>
  <si>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</si>
  <si>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</si>
  <si>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</si>
  <si>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</si>
  <si>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</si>
  <si>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</si>
  <si>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</si>
  <si>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</si>
  <si>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</si>
  <si>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</si>
  <si>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</si>
  <si>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</si>
  <si>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</si>
  <si>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</si>
  <si>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</si>
  <si>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</si>
  <si>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</si>
  <si>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</si>
  <si>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</si>
  <si>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</si>
  <si>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</si>
  <si>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</si>
  <si>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</si>
  <si>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</si>
  <si>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</si>
  <si>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</si>
  <si>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</si>
  <si>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</si>
  <si>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</si>
  <si>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</si>
  <si>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</si>
  <si>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</si>
  <si>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</si>
  <si>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</si>
  <si>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</si>
  <si>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</si>
  <si>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</si>
  <si>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</si>
  <si>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</si>
  <si>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</si>
  <si>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</si>
  <si>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</si>
  <si>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</si>
  <si>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</si>
  <si>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</si>
  <si>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</si>
  <si>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</si>
  <si>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</si>
  <si>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</si>
  <si>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</si>
  <si>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</si>
  <si>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</si>
  <si>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</si>
  <si>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</si>
  <si>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</si>
  <si>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</si>
  <si>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</si>
  <si>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</si>
  <si>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</si>
  <si>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</si>
  <si>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</si>
  <si>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</si>
  <si>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</si>
  <si>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</si>
  <si>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</si>
  <si>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</si>
  <si>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</si>
  <si>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</si>
  <si>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</si>
  <si>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</si>
  <si>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</si>
  <si>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</si>
  <si>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</si>
  <si>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</si>
  <si>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</si>
  <si>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</si>
  <si>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</si>
  <si>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</si>
  <si>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</si>
  <si>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</si>
  <si>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</si>
  <si>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</si>
  <si>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</si>
  <si>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</si>
  <si>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</si>
  <si>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</si>
  <si>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</si>
  <si>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</si>
  <si>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</si>
  <si>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</si>
  <si>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</si>
  <si>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</si>
  <si>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</si>
  <si>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</si>
  <si>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</si>
  <si>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</si>
  <si>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</si>
  <si>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</si>
  <si>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</si>
  <si>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</si>
  <si>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</si>
  <si>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</si>
  <si>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</si>
  <si>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</si>
  <si>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</si>
  <si>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</si>
  <si>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</si>
  <si>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</si>
  <si>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</si>
  <si>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</si>
  <si>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</si>
  <si>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</si>
  <si>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</si>
  <si>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</si>
  <si>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</si>
  <si>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</si>
  <si>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</si>
  <si>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</si>
  <si>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</si>
  <si>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</si>
  <si>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</si>
  <si>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</si>
  <si>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</si>
  <si>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</si>
  <si>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</si>
  <si>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</si>
  <si>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</si>
  <si>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</si>
  <si>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</si>
  <si>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</si>
  <si>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</si>
  <si>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</si>
  <si>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</si>
  <si>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</si>
  <si>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</si>
  <si>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</si>
  <si>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</si>
  <si>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</si>
  <si>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</si>
  <si>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</si>
  <si>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</si>
  <si>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</si>
  <si>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</si>
  <si>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</si>
  <si>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</si>
  <si>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</si>
  <si>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</si>
  <si>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</si>
  <si>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</si>
  <si>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</si>
  <si>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</si>
  <si>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</si>
  <si>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</si>
  <si>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</si>
  <si>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</si>
  <si>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</si>
  <si>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</si>
  <si>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</si>
  <si>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</si>
  <si>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</si>
  <si>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</si>
  <si>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</si>
  <si>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</si>
  <si>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</si>
  <si>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</si>
  <si>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</si>
  <si>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</si>
  <si>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</si>
  <si>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</si>
  <si>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</si>
  <si>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</si>
  <si>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</si>
  <si>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</si>
  <si>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</si>
  <si>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</si>
  <si>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</si>
  <si>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</si>
  <si>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</si>
  <si>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</si>
  <si>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</si>
  <si>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</si>
  <si>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</si>
  <si>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</si>
  <si>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</si>
  <si>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</si>
  <si>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</si>
  <si>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</si>
  <si>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</si>
  <si>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</si>
  <si>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</si>
  <si>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</si>
  <si>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</si>
  <si>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</si>
  <si>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</si>
  <si>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</si>
  <si>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</si>
  <si>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</si>
  <si>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</si>
  <si>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</si>
  <si>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</si>
  <si>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</si>
  <si>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</si>
  <si>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</si>
  <si>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</si>
  <si>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</si>
  <si>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</si>
  <si>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</si>
  <si>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</si>
  <si>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</si>
  <si>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</si>
  <si>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</si>
  <si>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</si>
  <si>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</si>
  <si>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</si>
  <si>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</si>
  <si>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</si>
  <si>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</si>
  <si>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</si>
  <si>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</si>
  <si>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</si>
  <si>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</si>
  <si>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</si>
  <si>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</si>
  <si>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</si>
  <si>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</si>
  <si>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</si>
  <si>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</si>
  <si>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</si>
  <si>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</si>
  <si>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</si>
  <si>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</si>
  <si>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</si>
  <si>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</si>
  <si>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</si>
  <si>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</si>
  <si>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</si>
  <si>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</si>
  <si>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</si>
  <si>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</si>
  <si>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</si>
  <si>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</si>
  <si>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</si>
  <si>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</si>
  <si>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</si>
  <si>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</si>
  <si>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</si>
  <si>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</si>
  <si>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</si>
  <si>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</si>
  <si>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</si>
  <si>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</si>
  <si>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</si>
  <si>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</si>
  <si>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</si>
  <si>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</si>
  <si>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</si>
  <si>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</si>
  <si>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</si>
  <si>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</si>
  <si>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</si>
  <si>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</si>
  <si>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</si>
  <si>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</si>
  <si>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</si>
  <si>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</si>
  <si>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</si>
  <si>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</si>
  <si>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</si>
  <si>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</si>
  <si>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</si>
  <si>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</si>
  <si>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</si>
  <si>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</si>
  <si>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</si>
  <si>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</si>
  <si>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</si>
  <si>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</si>
  <si>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</si>
  <si>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</si>
  <si>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</si>
  <si>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</si>
  <si>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</si>
  <si>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</si>
  <si>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</si>
  <si>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</si>
  <si>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</si>
  <si>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</si>
  <si>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</si>
  <si>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</si>
  <si>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</si>
  <si>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</si>
  <si>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</si>
  <si>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</si>
  <si>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</si>
  <si>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</si>
  <si>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</si>
  <si>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</si>
  <si>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</si>
  <si>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</si>
  <si>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</si>
  <si>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</si>
  <si>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</si>
  <si>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</si>
  <si>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</si>
  <si>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</si>
  <si>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</si>
  <si>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</si>
  <si>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</si>
  <si>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</si>
  <si>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</si>
  <si>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</si>
  <si>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</si>
  <si>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</si>
  <si>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</si>
  <si>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</si>
  <si>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</si>
  <si>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</si>
  <si>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</si>
  <si>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</si>
  <si>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</si>
  <si>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</si>
  <si>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</si>
  <si>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</si>
  <si>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</si>
  <si>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</si>
  <si>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</si>
  <si>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</si>
  <si>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</si>
  <si>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</si>
  <si>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</si>
  <si>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</si>
  <si>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</si>
  <si>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</si>
  <si>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</si>
  <si>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</si>
  <si>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</si>
  <si>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</si>
  <si>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</si>
  <si>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</si>
  <si>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</si>
  <si>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</si>
  <si>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</si>
  <si>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</si>
  <si>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</si>
  <si>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</si>
  <si>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</si>
  <si>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</si>
  <si>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</si>
  <si>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</si>
  <si>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</si>
  <si>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</si>
  <si>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</si>
  <si>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</si>
  <si>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</si>
  <si>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</si>
  <si>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</si>
  <si>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</si>
  <si>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</si>
  <si>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</si>
  <si>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</si>
  <si>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</si>
  <si>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</si>
  <si>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</si>
  <si>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</si>
  <si>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</si>
  <si>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</si>
  <si>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</si>
  <si>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</si>
  <si>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</si>
  <si>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</si>
  <si>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</si>
  <si>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</si>
  <si>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</si>
  <si>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</si>
  <si>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</si>
  <si>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</si>
  <si>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</si>
  <si>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</si>
  <si>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</si>
  <si>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</si>
  <si>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</si>
  <si>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</si>
  <si>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</si>
  <si>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</si>
  <si>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</si>
  <si>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</si>
  <si>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</si>
  <si>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</si>
  <si>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</si>
  <si>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</si>
  <si>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</si>
  <si>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</si>
  <si>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</si>
  <si>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</si>
  <si>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</si>
  <si>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</si>
  <si>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</si>
  <si>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</si>
  <si>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</si>
  <si>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</si>
  <si>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</si>
  <si>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</si>
  <si>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</si>
  <si>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</si>
  <si>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</si>
  <si>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</si>
  <si>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</si>
  <si>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</si>
  <si>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</si>
  <si>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</si>
  <si>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</si>
  <si>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</si>
  <si>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</si>
  <si>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</si>
  <si>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</si>
  <si>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</si>
  <si>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</si>
  <si>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</si>
  <si>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</si>
  <si>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</si>
  <si>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</si>
  <si>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</si>
  <si>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</si>
  <si>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</si>
  <si>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</si>
  <si>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</si>
  <si>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</si>
  <si>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</si>
  <si>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</si>
  <si>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</si>
  <si>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</si>
  <si>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</si>
  <si>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</si>
  <si>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</si>
  <si>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</si>
  <si>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</si>
  <si>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</si>
  <si>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</si>
  <si>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</si>
  <si>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</si>
  <si>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</si>
  <si>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</si>
  <si>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</si>
  <si>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</si>
  <si>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</si>
  <si>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</si>
  <si>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</si>
  <si>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</si>
  <si>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</si>
  <si>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</si>
  <si>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</si>
  <si>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</si>
  <si>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</si>
  <si>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</si>
  <si>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</si>
  <si>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</si>
  <si>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</si>
  <si>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</si>
  <si>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</si>
  <si>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</si>
  <si>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</si>
  <si>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</si>
  <si>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</si>
  <si>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</si>
  <si>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</si>
  <si>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</si>
  <si>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</si>
  <si>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</si>
  <si>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</si>
  <si>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</si>
  <si>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</si>
  <si>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</si>
  <si>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</si>
  <si>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</si>
  <si>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</si>
  <si>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</si>
  <si>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</si>
  <si>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</si>
  <si>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</si>
  <si>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</si>
  <si>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</si>
  <si>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</si>
  <si>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</si>
  <si>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</si>
  <si>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</si>
  <si>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</si>
  <si>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</si>
  <si>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</si>
  <si>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</si>
  <si>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</si>
  <si>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</si>
  <si>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</si>
  <si>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</si>
  <si>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</si>
  <si>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</si>
  <si>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</si>
  <si>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</si>
  <si>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</si>
  <si>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</si>
  <si>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</si>
  <si>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</si>
  <si>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</si>
  <si>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</si>
  <si>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</si>
  <si>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</si>
  <si>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</si>
  <si>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</si>
  <si>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</si>
  <si>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</si>
  <si>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</si>
  <si>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</si>
  <si>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</si>
  <si>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</si>
  <si>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</si>
  <si>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</si>
  <si>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</si>
  <si>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</si>
  <si>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</si>
  <si>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</si>
  <si>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</si>
  <si>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</si>
  <si>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</si>
  <si>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</si>
  <si>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</si>
  <si>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</si>
  <si>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</si>
  <si>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</si>
  <si>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</si>
  <si>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</si>
  <si>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</si>
  <si>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</si>
  <si>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</si>
  <si>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</si>
  <si>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</si>
  <si>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</si>
  <si>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</si>
  <si>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</si>
  <si>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</si>
  <si>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</si>
  <si>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</si>
  <si>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</si>
  <si>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</si>
  <si>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</si>
  <si>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</si>
  <si>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</si>
  <si>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</si>
  <si>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</si>
  <si>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</si>
  <si>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</si>
  <si>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</si>
  <si>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</si>
  <si>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</si>
  <si>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</si>
  <si>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</si>
  <si>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</si>
  <si>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</si>
  <si>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</si>
  <si>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</si>
  <si>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</si>
  <si>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</si>
  <si>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</si>
  <si>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</si>
  <si>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</si>
  <si>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</si>
  <si>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</si>
  <si>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</si>
  <si>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</si>
  <si>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</si>
  <si>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</si>
  <si>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</si>
  <si>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</si>
  <si>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</si>
  <si>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</si>
  <si>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</si>
  <si>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</si>
  <si>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</si>
  <si>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</si>
  <si>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</si>
  <si>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</si>
  <si>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</si>
  <si>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</si>
  <si>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</si>
  <si>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</si>
  <si>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</si>
  <si>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</si>
  <si>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</si>
  <si>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</si>
  <si>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</si>
  <si>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</si>
  <si>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</si>
  <si>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</si>
  <si>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</si>
  <si>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</si>
  <si>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</si>
  <si>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</si>
  <si>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</si>
  <si>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</si>
  <si>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</si>
  <si>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</si>
  <si>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</si>
  <si>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</si>
  <si>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</si>
  <si>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</si>
  <si>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</si>
  <si>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</si>
  <si>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</si>
  <si>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</si>
  <si>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</si>
  <si>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</si>
  <si>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</si>
  <si>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</si>
  <si>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</si>
  <si>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</si>
  <si>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</si>
  <si>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</si>
  <si>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</si>
  <si>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</si>
  <si>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</si>
  <si>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</si>
  <si>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</si>
  <si>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</si>
  <si>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</si>
  <si>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</si>
  <si>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</si>
  <si>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</si>
  <si>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</si>
  <si>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</si>
  <si>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</si>
  <si>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</si>
  <si>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</si>
  <si>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</si>
  <si>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</si>
  <si>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</si>
  <si>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</si>
  <si>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</si>
  <si>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</si>
  <si>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</si>
  <si>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</si>
  <si>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</si>
  <si>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</si>
  <si>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</si>
  <si>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</si>
  <si>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</si>
  <si>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</si>
  <si>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</si>
  <si>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</si>
  <si>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</si>
  <si>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</si>
  <si>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</si>
  <si>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</si>
  <si>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</si>
  <si>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</si>
  <si>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</si>
  <si>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</si>
  <si>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</si>
  <si>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</si>
  <si>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</si>
  <si>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</si>
  <si>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</si>
  <si>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</si>
  <si>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</si>
  <si>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</si>
  <si>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</si>
  <si>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</si>
  <si>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</si>
  <si>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</si>
  <si>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</si>
  <si>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</si>
  <si>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</si>
  <si>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</si>
  <si>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</si>
  <si>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</si>
  <si>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</si>
  <si>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</si>
  <si>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</si>
  <si>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</si>
  <si>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</si>
  <si>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</si>
  <si>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</si>
  <si>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</si>
  <si>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</si>
  <si>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</si>
  <si>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</si>
  <si>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</si>
  <si>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</si>
  <si>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</si>
  <si>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</si>
  <si>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</si>
  <si>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</si>
  <si>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</si>
  <si>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</si>
  <si>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</si>
  <si>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</si>
  <si>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</si>
  <si>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</si>
  <si>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</si>
  <si>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</si>
  <si>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</si>
  <si>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</si>
  <si>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</si>
  <si>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</si>
  <si>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</si>
  <si>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</si>
  <si>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</si>
  <si>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</si>
  <si>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</si>
  <si>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</si>
  <si>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</si>
  <si>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</si>
  <si>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</si>
  <si>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</si>
  <si>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</si>
  <si>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</si>
  <si>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</si>
  <si>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</si>
  <si>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</si>
  <si>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</si>
  <si>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</si>
  <si>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</si>
  <si>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</si>
  <si>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</si>
  <si>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</si>
  <si>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</si>
  <si>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</si>
  <si>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</si>
  <si>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</si>
  <si>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</si>
  <si>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</si>
  <si>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</si>
  <si>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</si>
  <si>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</si>
  <si>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</si>
  <si>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</si>
  <si>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</si>
  <si>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</si>
  <si>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</si>
  <si>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</si>
  <si>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</si>
  <si>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</si>
  <si>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</si>
  <si>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</si>
  <si>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</si>
  <si>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</si>
  <si>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</si>
  <si>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</si>
  <si>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</si>
  <si>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</si>
  <si>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</si>
  <si>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</si>
  <si>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</si>
  <si>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</si>
  <si>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</si>
  <si>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</si>
  <si>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</si>
  <si>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</si>
  <si>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</si>
  <si>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</si>
  <si>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</si>
  <si>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</si>
  <si>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</si>
  <si>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</si>
  <si>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</si>
  <si>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</si>
  <si>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</si>
  <si>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</si>
  <si>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</si>
  <si>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</si>
  <si>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</si>
  <si>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</si>
  <si>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</si>
  <si>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</si>
  <si>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</si>
  <si>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</si>
  <si>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</si>
  <si>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</si>
  <si>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</si>
  <si>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</si>
  <si>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</si>
  <si>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</si>
  <si>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</si>
  <si>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</si>
  <si>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</si>
  <si>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</si>
  <si>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</si>
  <si>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</si>
  <si>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</si>
  <si>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</si>
  <si>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</si>
  <si>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</si>
  <si>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</si>
  <si>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</si>
  <si>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</si>
  <si>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</si>
  <si>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</si>
  <si>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</si>
  <si>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</si>
  <si>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</si>
  <si>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</si>
  <si>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</si>
  <si>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</si>
  <si>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</si>
  <si>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</si>
  <si>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</si>
  <si>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</si>
  <si>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</si>
  <si>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</si>
  <si>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</si>
  <si>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</si>
  <si>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</si>
  <si>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</si>
  <si>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</si>
  <si>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</si>
  <si>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</si>
  <si>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</si>
  <si>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</si>
  <si>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</si>
  <si>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</si>
  <si>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</si>
  <si>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</si>
  <si>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</si>
  <si>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</si>
  <si>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</si>
  <si>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</si>
  <si>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</si>
  <si>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</si>
  <si>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</si>
  <si>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</si>
  <si>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</si>
  <si>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</si>
  <si>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</si>
  <si>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</si>
  <si>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</si>
  <si>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</si>
  <si>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</si>
  <si>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</si>
  <si>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</si>
  <si>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</si>
  <si>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</si>
  <si>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</si>
  <si>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</si>
  <si>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</si>
  <si>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</si>
  <si>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</si>
  <si>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</si>
  <si>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</si>
  <si>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</si>
  <si>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</si>
  <si>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</si>
  <si>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</si>
  <si>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</si>
  <si>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</si>
  <si>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</si>
  <si>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</si>
  <si>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</si>
  <si>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</si>
  <si>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</si>
  <si>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</si>
  <si>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</si>
  <si>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</si>
  <si>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</si>
  <si>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</si>
  <si>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</si>
  <si>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</si>
  <si>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</si>
  <si>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</si>
  <si>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</si>
  <si>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</si>
  <si>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</si>
  <si>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</si>
  <si>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</si>
  <si>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</si>
  <si>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</si>
  <si>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</si>
  <si>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</si>
  <si>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</si>
  <si>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</si>
  <si>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</si>
  <si>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</si>
  <si>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</si>
  <si>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</si>
  <si>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</si>
  <si>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</si>
  <si>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</si>
  <si>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</si>
  <si>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</si>
  <si>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</si>
  <si>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</si>
  <si>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</si>
  <si>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</si>
  <si>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</si>
  <si>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</si>
  <si>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</si>
  <si>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</si>
  <si>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</si>
  <si>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</si>
  <si>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</si>
  <si>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</si>
  <si>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</si>
  <si>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</si>
  <si>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</si>
  <si>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</si>
  <si>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</si>
  <si>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</si>
  <si>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</si>
  <si>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</si>
  <si>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</si>
  <si>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</si>
  <si>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</si>
  <si>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</si>
  <si>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</si>
  <si>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</si>
  <si>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</si>
  <si>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</si>
  <si>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</si>
  <si>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</si>
  <si>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</si>
  <si>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</si>
  <si>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</si>
  <si>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</si>
  <si>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</si>
  <si>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</si>
  <si>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</si>
  <si>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</si>
  <si>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</si>
  <si>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</si>
  <si>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</si>
  <si>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</si>
  <si>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</si>
  <si>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</si>
  <si>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</si>
  <si>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</si>
  <si>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</si>
  <si>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</si>
  <si>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</si>
  <si>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</si>
  <si>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</si>
  <si>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</si>
  <si>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</si>
  <si>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</si>
  <si>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</si>
  <si>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</si>
  <si>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</si>
  <si>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</si>
  <si>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</si>
  <si>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</si>
  <si>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</si>
  <si>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</si>
  <si>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</si>
  <si>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</si>
  <si>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</si>
  <si>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</si>
  <si>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</si>
  <si>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</si>
  <si>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</si>
  <si>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</si>
  <si>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</si>
  <si>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</si>
  <si>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</si>
  <si>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</si>
  <si>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</si>
  <si>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</si>
  <si>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</si>
  <si>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</si>
  <si>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</si>
  <si>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</si>
  <si>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</si>
  <si>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</si>
  <si>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</si>
  <si>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</si>
  <si>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</si>
  <si>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</si>
  <si>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</si>
  <si>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</si>
  <si>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</si>
  <si>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</si>
  <si>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</si>
  <si>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</si>
  <si>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</si>
  <si>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</si>
  <si>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</si>
  <si>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</si>
  <si>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</si>
  <si>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</si>
  <si>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</si>
  <si>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</si>
  <si>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</si>
  <si>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</si>
  <si>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</si>
  <si>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</si>
  <si>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</si>
  <si>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</si>
  <si>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</si>
  <si>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</si>
  <si>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</si>
  <si>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</si>
  <si>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</si>
  <si>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</si>
  <si>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</si>
  <si>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</si>
  <si>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</si>
  <si>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</si>
  <si>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</si>
  <si>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</si>
  <si>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</si>
  <si>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</si>
  <si>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</si>
  <si>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</si>
  <si>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</si>
  <si>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</si>
  <si>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</si>
  <si>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</si>
  <si>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</si>
  <si>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</si>
  <si>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</si>
  <si>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</si>
  <si>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</si>
  <si>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</si>
  <si>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</si>
  <si>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</si>
  <si>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</si>
  <si>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</si>
  <si>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</si>
  <si>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</si>
  <si>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</si>
  <si>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</si>
  <si>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</si>
  <si>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</si>
  <si>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</si>
  <si>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</si>
  <si>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</si>
  <si>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</si>
  <si>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</si>
  <si>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</si>
  <si>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</si>
  <si>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</si>
  <si>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</si>
  <si>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</si>
  <si>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</si>
  <si>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</si>
  <si>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</si>
  <si>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</si>
  <si>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</si>
  <si>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</si>
  <si>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</si>
  <si>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</si>
  <si>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</si>
  <si>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</si>
  <si>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</si>
  <si>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</si>
  <si>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</si>
  <si>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</si>
  <si>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</si>
  <si>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</si>
  <si>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</si>
  <si>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</si>
  <si>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</si>
  <si>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</si>
  <si>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</si>
  <si>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</si>
  <si>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</si>
  <si>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</si>
  <si>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</si>
  <si>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</si>
  <si>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</si>
  <si>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</si>
  <si>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</si>
  <si>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</si>
  <si>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</si>
  <si>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</si>
  <si>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</si>
  <si>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</si>
  <si>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</si>
  <si>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</si>
  <si>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</si>
  <si>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</si>
  <si>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</si>
  <si>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</si>
  <si>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</si>
  <si>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</si>
  <si>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</si>
  <si>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</si>
  <si>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</si>
  <si>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</si>
  <si>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</si>
  <si>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</si>
  <si>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</si>
  <si>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</si>
  <si>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</si>
  <si>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</si>
  <si>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</si>
  <si>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</si>
  <si>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</si>
  <si>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</si>
  <si>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</si>
  <si>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</si>
  <si>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</si>
  <si>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</si>
  <si>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</si>
  <si>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</si>
  <si>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</si>
  <si>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</si>
  <si>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</si>
  <si>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</si>
  <si>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</si>
  <si>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</si>
  <si>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</si>
  <si>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</si>
  <si>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</si>
  <si>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</si>
  <si>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</si>
  <si>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</si>
  <si>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</si>
  <si>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</si>
  <si>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</si>
  <si>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</si>
  <si>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</si>
  <si>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</si>
  <si>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</si>
  <si>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</si>
  <si>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</si>
  <si>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</si>
  <si>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</si>
  <si>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</si>
  <si>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</si>
  <si>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</si>
  <si>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</si>
  <si>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</si>
  <si>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</si>
  <si>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</si>
  <si>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</si>
  <si>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</si>
  <si>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</si>
  <si>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</si>
  <si>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</si>
  <si>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</si>
  <si>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</si>
  <si>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</si>
  <si>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</si>
  <si>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</si>
  <si>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</si>
  <si>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</si>
  <si>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</si>
  <si>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</si>
  <si>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</si>
  <si>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</si>
  <si>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</si>
  <si>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</si>
  <si>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</si>
  <si>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</si>
  <si>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</si>
  <si>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</si>
  <si>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</si>
  <si>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</si>
  <si>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</si>
  <si>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</si>
  <si>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</si>
  <si>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</si>
  <si>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</si>
  <si>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</si>
  <si>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</si>
  <si>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</si>
  <si>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</si>
  <si>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</si>
  <si>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</si>
  <si>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</si>
  <si>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</si>
  <si>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</si>
  <si>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</si>
  <si>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</si>
  <si>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</si>
  <si>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</si>
  <si>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</si>
  <si>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</si>
  <si>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</si>
  <si>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</si>
  <si>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</si>
  <si>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</si>
  <si>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</si>
  <si>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</si>
  <si>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</si>
  <si>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</si>
  <si>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</si>
  <si>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</si>
  <si>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</si>
  <si>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</si>
  <si>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</si>
  <si>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</si>
  <si>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</si>
  <si>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</si>
  <si>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</si>
  <si>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</si>
  <si>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</si>
  <si>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</si>
  <si>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</si>
  <si>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</si>
  <si>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</si>
  <si>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</si>
  <si>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</si>
  <si>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</si>
  <si>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</si>
  <si>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</si>
  <si>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</si>
  <si>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</si>
  <si>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</si>
  <si>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</si>
  <si>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</si>
  <si>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</si>
  <si>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</si>
  <si>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</si>
  <si>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</si>
  <si>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</si>
  <si>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</si>
  <si>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</si>
  <si>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</si>
  <si>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</si>
  <si>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</si>
  <si>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</si>
  <si>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</si>
  <si>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</si>
  <si>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</si>
  <si>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</si>
  <si>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</si>
  <si>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</si>
  <si>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</si>
  <si>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</si>
  <si>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</si>
  <si>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</si>
  <si>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</si>
  <si>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</si>
  <si>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</si>
  <si>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</si>
  <si>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</si>
  <si>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</si>
  <si>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</si>
  <si>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</si>
  <si>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</si>
  <si>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</si>
  <si>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</si>
  <si>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</si>
  <si>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</si>
  <si>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</si>
  <si>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</si>
  <si>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</si>
  <si>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</si>
  <si>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</si>
  <si>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</si>
  <si>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</si>
  <si>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</si>
  <si>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</si>
  <si>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</si>
  <si>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</si>
  <si>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</si>
  <si>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</si>
  <si>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</si>
  <si>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</si>
  <si>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</si>
  <si>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</si>
  <si>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</si>
  <si>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</si>
  <si>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</si>
  <si>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</si>
  <si>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</si>
  <si>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</si>
  <si>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</si>
  <si>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</si>
  <si>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</si>
  <si>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</si>
  <si>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</si>
  <si>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</si>
  <si>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</si>
  <si>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</si>
  <si>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</si>
  <si>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</si>
  <si>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</si>
  <si>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</si>
  <si>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</si>
  <si>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</si>
  <si>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</si>
  <si>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</si>
  <si>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</si>
  <si>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</si>
  <si>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</si>
  <si>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</si>
  <si>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</si>
  <si>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</si>
  <si>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</si>
  <si>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</si>
  <si>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</si>
  <si>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</si>
  <si>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</si>
  <si>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</si>
  <si>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</si>
  <si>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</si>
  <si>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</si>
  <si>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</si>
  <si>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</si>
  <si>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</si>
  <si>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</si>
  <si>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</si>
  <si>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</si>
  <si>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</si>
  <si>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</si>
  <si>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</si>
  <si>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</si>
  <si>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</si>
  <si>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</si>
  <si>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</si>
  <si>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</si>
  <si>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</si>
  <si>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</si>
  <si>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</si>
  <si>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</si>
  <si>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</si>
  <si>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</si>
  <si>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</si>
  <si>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</si>
  <si>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</si>
  <si>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</si>
  <si>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</si>
  <si>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</si>
  <si>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</si>
  <si>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</si>
  <si>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</si>
  <si>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</si>
  <si>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</si>
  <si>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</si>
  <si>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</si>
  <si>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</si>
  <si>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</si>
  <si>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</si>
  <si>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</si>
  <si>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</si>
  <si>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</si>
  <si>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</si>
  <si>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</si>
  <si>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</si>
  <si>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</si>
  <si>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</si>
  <si>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</si>
  <si>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</si>
  <si>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</si>
  <si>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</si>
  <si>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</si>
  <si>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</si>
  <si>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</si>
  <si>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</si>
  <si>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</si>
  <si>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</si>
  <si>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</si>
  <si>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</si>
  <si>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</si>
  <si>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</si>
  <si>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</si>
  <si>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</si>
  <si>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</si>
  <si>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</si>
  <si>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</si>
  <si>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</si>
  <si>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</si>
  <si>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</si>
  <si>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</si>
  <si>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</si>
  <si>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</si>
  <si>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</si>
  <si>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</si>
  <si>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</si>
  <si>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</si>
  <si>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</si>
  <si>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</si>
  <si>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</si>
  <si>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</si>
  <si>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</si>
  <si>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</si>
  <si>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</si>
  <si>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</si>
  <si>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</si>
  <si>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</si>
  <si>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</si>
  <si>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</si>
  <si>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</si>
  <si>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</si>
  <si>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</si>
  <si>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</si>
  <si>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</si>
  <si>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</si>
  <si>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</si>
  <si>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</si>
  <si>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</si>
  <si>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</si>
  <si>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</si>
  <si>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</si>
  <si>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</si>
  <si>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</si>
  <si>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</si>
  <si>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</si>
  <si>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</si>
  <si>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</si>
  <si>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</si>
  <si>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</si>
  <si>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</si>
  <si>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</si>
  <si>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</si>
  <si>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</si>
  <si>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</si>
  <si>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</si>
  <si>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</si>
  <si>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</si>
  <si>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</si>
  <si>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</si>
  <si>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</si>
  <si>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</si>
  <si>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</si>
  <si>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</si>
  <si>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</si>
  <si>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</si>
  <si>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</si>
  <si>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</si>
  <si>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</si>
  <si>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</si>
  <si>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</si>
  <si>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</si>
  <si>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</si>
  <si>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</si>
  <si>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</si>
  <si>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</si>
  <si>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</si>
  <si>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</si>
  <si>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</si>
  <si>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</si>
  <si>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</si>
  <si>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</si>
  <si>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</si>
  <si>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</si>
  <si>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</si>
  <si>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</si>
  <si>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</si>
  <si>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</si>
  <si>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</si>
  <si>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</si>
  <si>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</si>
  <si>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</si>
  <si>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</si>
  <si>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</si>
  <si>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</si>
  <si>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</si>
  <si>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</si>
  <si>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</si>
  <si>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</si>
  <si>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</si>
  <si>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</si>
  <si>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</si>
  <si>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</si>
  <si>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</si>
  <si>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</si>
  <si>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</si>
  <si>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</si>
  <si>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</si>
  <si>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</si>
  <si>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</si>
  <si>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</si>
  <si>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</si>
  <si>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</si>
  <si>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</si>
  <si>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</si>
  <si>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</si>
  <si>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</si>
  <si>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</si>
  <si>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</si>
  <si>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</si>
  <si>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</si>
  <si>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</si>
  <si>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</si>
  <si>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</si>
  <si>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</si>
  <si>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</si>
  <si>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</si>
  <si>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</si>
  <si>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</si>
  <si>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</si>
  <si>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</si>
  <si>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</si>
  <si>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</si>
  <si>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</si>
  <si>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</si>
  <si>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</si>
  <si>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</si>
  <si>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</si>
  <si>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</si>
  <si>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</si>
  <si>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</si>
  <si>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</si>
  <si>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</si>
  <si>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</si>
  <si>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</si>
  <si>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</si>
  <si>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</si>
  <si>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</si>
  <si>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</si>
  <si>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</si>
  <si>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</si>
  <si>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</si>
  <si>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</si>
  <si>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</si>
  <si>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</si>
  <si>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</si>
  <si>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</si>
  <si>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</si>
  <si>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</si>
  <si>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</si>
  <si>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</si>
  <si>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</si>
  <si>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</si>
  <si>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</si>
  <si>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</si>
  <si>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</si>
  <si>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</si>
  <si>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</si>
  <si>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</si>
  <si>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</si>
  <si>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</si>
  <si>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</si>
  <si>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</si>
  <si>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</si>
  <si>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</si>
  <si>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</si>
  <si>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</si>
  <si>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</si>
  <si>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</si>
  <si>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</si>
  <si>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</si>
  <si>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</si>
  <si>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</si>
  <si>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</si>
  <si>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</si>
  <si>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</si>
  <si>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</si>
  <si>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</si>
  <si>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</si>
  <si>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</si>
  <si>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</si>
  <si>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</si>
  <si>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</si>
  <si>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</si>
  <si>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</si>
  <si>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</si>
  <si>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</si>
  <si>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</si>
  <si>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</si>
  <si>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</si>
  <si>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</si>
  <si>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</si>
  <si>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</si>
  <si>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</si>
  <si>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</si>
  <si>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</si>
  <si>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</si>
  <si>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</si>
  <si>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</si>
  <si>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</si>
  <si>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</si>
  <si>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</si>
  <si>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</si>
  <si>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</si>
  <si>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</si>
  <si>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</si>
  <si>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</si>
  <si>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</si>
  <si>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</si>
  <si>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</si>
  <si>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</si>
  <si>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</si>
  <si>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</si>
  <si>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</si>
  <si>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</si>
  <si>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</si>
  <si>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</si>
  <si>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</si>
  <si>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</si>
  <si>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</si>
  <si>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</si>
  <si>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</si>
  <si>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</si>
  <si>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</si>
  <si>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</si>
  <si>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</si>
  <si>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</si>
  <si>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</si>
  <si>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</si>
  <si>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</si>
  <si>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</si>
  <si>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</si>
  <si>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</si>
  <si>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</si>
  <si>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</si>
  <si>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</si>
  <si>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</si>
  <si>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</si>
  <si>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</si>
  <si>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</si>
  <si>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</si>
  <si>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</si>
  <si>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</si>
  <si>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</si>
  <si>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</si>
  <si>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</si>
  <si>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</si>
  <si>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</si>
  <si>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</si>
  <si>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</si>
  <si>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</si>
  <si>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</si>
  <si>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</si>
  <si>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</si>
  <si>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</si>
  <si>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</si>
  <si>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</si>
  <si>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</si>
  <si>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</si>
  <si>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</si>
  <si>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</si>
  <si>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</si>
  <si>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</si>
  <si>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</si>
  <si>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</si>
  <si>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</si>
  <si>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</si>
  <si>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</si>
  <si>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</si>
  <si>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</si>
  <si>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</si>
  <si>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</si>
  <si>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</si>
  <si>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</si>
  <si>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</si>
  <si>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</si>
  <si>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</si>
  <si>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</si>
  <si>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</si>
  <si>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</si>
  <si>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</si>
  <si>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</si>
  <si>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</si>
  <si>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</si>
  <si>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</si>
  <si>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</si>
  <si>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</si>
  <si>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</si>
  <si>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</si>
  <si>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</si>
  <si>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</si>
  <si>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</si>
  <si>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</si>
  <si>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</si>
  <si>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</si>
  <si>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</si>
  <si>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</si>
  <si>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</si>
  <si>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</si>
  <si>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</si>
  <si>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</si>
  <si>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</si>
  <si>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</si>
  <si>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</si>
  <si>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</si>
  <si>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</si>
  <si>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</si>
  <si>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</si>
  <si>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</si>
  <si>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</si>
  <si>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</si>
  <si>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</si>
  <si>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</si>
  <si>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</si>
  <si>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</si>
  <si>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</si>
  <si>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</si>
  <si>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</si>
  <si>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</si>
  <si>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</si>
  <si>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</si>
  <si>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</si>
  <si>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</si>
  <si>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</si>
  <si>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</si>
  <si>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</si>
  <si>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</si>
  <si>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</si>
  <si>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</si>
  <si>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</si>
  <si>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</si>
  <si>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</si>
  <si>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</si>
  <si>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</si>
  <si>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</si>
  <si>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</si>
  <si>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</si>
  <si>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</si>
  <si>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</si>
  <si>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</si>
  <si>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</si>
  <si>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</si>
  <si>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</si>
  <si>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</si>
  <si>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</si>
  <si>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</si>
  <si>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</si>
  <si>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</si>
  <si>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</si>
  <si>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</si>
  <si>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</si>
  <si>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</si>
  <si>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</si>
  <si>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</si>
  <si>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</si>
  <si>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</si>
  <si>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</si>
  <si>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</si>
  <si>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</si>
  <si>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</si>
  <si>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</si>
  <si>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</si>
  <si>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</si>
  <si>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</si>
  <si>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</si>
  <si>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</si>
  <si>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</si>
  <si>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</si>
  <si>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</si>
  <si>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</si>
  <si>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</si>
  <si>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</si>
  <si>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</si>
  <si>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</si>
  <si>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</si>
  <si>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</si>
  <si>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</si>
  <si>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</si>
  <si>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</si>
  <si>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</si>
  <si>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</si>
  <si>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</si>
  <si>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</si>
  <si>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</si>
  <si>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</si>
  <si>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</si>
  <si>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</si>
  <si>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</si>
  <si>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</si>
  <si>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</si>
  <si>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</si>
  <si>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</si>
  <si>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</si>
  <si>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</si>
  <si>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</si>
  <si>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</si>
  <si>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</si>
  <si>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</si>
  <si>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</si>
  <si>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</si>
  <si>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</si>
  <si>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</si>
  <si>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</si>
  <si>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</si>
  <si>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</si>
  <si>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</si>
  <si>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</si>
  <si>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</si>
  <si>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</si>
  <si>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</si>
  <si>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</si>
  <si>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</si>
  <si>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</si>
  <si>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</si>
  <si>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</si>
  <si>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</si>
  <si>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</si>
  <si>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</si>
  <si>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</si>
  <si>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</si>
  <si>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</si>
  <si>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</si>
  <si>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</si>
  <si>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</si>
  <si>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</si>
  <si>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</si>
  <si>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</si>
  <si>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</si>
  <si>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</si>
  <si>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</si>
  <si>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</si>
  <si>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</si>
  <si>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</si>
  <si>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</si>
  <si>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</si>
  <si>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</si>
  <si>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</si>
  <si>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</si>
  <si>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</si>
  <si>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</si>
  <si>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</si>
  <si>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</si>
  <si>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</si>
  <si>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</si>
  <si>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</si>
  <si>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</si>
  <si>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</si>
  <si>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</si>
  <si>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</si>
  <si>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</si>
  <si>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</si>
  <si>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</si>
  <si>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</si>
  <si>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</si>
  <si>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</si>
  <si>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</si>
  <si>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</si>
  <si>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</si>
  <si>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</si>
  <si>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</si>
  <si>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</si>
  <si>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</si>
  <si>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</si>
  <si>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</si>
  <si>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</si>
  <si>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</si>
  <si>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</si>
  <si>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</si>
  <si>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</si>
  <si>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</si>
  <si>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</si>
  <si>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</si>
  <si>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</si>
  <si>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</si>
  <si>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</si>
  <si>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</si>
  <si>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</si>
  <si>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</si>
  <si>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</si>
  <si>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</si>
  <si>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</si>
  <si>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</si>
  <si>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</si>
  <si>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</si>
  <si>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</si>
  <si>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</si>
  <si>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</si>
  <si>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</si>
  <si>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</si>
  <si>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</si>
  <si>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</si>
  <si>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</si>
  <si>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</si>
  <si>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</si>
  <si>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</si>
  <si>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</si>
  <si>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</si>
  <si>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</si>
  <si>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</si>
  <si>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</si>
  <si>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</si>
  <si>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</si>
  <si>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</si>
  <si>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</si>
  <si>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</si>
  <si>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</si>
  <si>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</si>
  <si>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</si>
  <si>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</si>
  <si>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</si>
  <si>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</si>
  <si>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</si>
  <si>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</si>
  <si>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</si>
  <si>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</si>
  <si>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</si>
  <si>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</si>
  <si>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</si>
  <si>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</si>
  <si>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</si>
  <si>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</si>
  <si>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</si>
  <si>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</si>
  <si>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</si>
  <si>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</si>
  <si>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</si>
  <si>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</si>
  <si>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</si>
  <si>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</si>
  <si>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</si>
  <si>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</si>
  <si>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</si>
  <si>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</si>
  <si>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</si>
  <si>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</si>
  <si>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</si>
  <si>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</si>
  <si>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</si>
  <si>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</si>
  <si>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</si>
  <si>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</si>
  <si>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</si>
  <si>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</si>
  <si>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</si>
  <si>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</si>
  <si>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</si>
  <si>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</si>
  <si>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</si>
  <si>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</si>
  <si>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</si>
  <si>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</si>
  <si>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</si>
  <si>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</si>
  <si>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</si>
  <si>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</si>
  <si>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</si>
  <si>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</si>
  <si>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</si>
  <si>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</si>
  <si>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</si>
  <si>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</si>
  <si>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</si>
  <si>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</si>
  <si>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</si>
  <si>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</si>
  <si>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</si>
  <si>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</si>
  <si>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</si>
  <si>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</si>
  <si>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</si>
  <si>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</si>
  <si>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</si>
  <si>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</si>
  <si>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</si>
  <si>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</si>
  <si>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</si>
  <si>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</si>
  <si>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</si>
  <si>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</si>
  <si>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</si>
  <si>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</si>
  <si>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</si>
  <si>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</si>
  <si>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</si>
  <si>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</si>
  <si>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</si>
  <si>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</si>
  <si>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</si>
  <si>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</si>
  <si>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</si>
  <si>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</si>
  <si>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</si>
  <si>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</si>
  <si>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</si>
  <si>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</si>
  <si>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</si>
  <si>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</si>
  <si>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</si>
  <si>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</si>
  <si>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</si>
  <si>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</si>
  <si>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</si>
  <si>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</si>
  <si>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</si>
  <si>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</si>
  <si>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</si>
  <si>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</si>
  <si>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</si>
  <si>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</si>
  <si>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</si>
  <si>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</si>
  <si>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</si>
  <si>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</si>
  <si>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</si>
  <si>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</si>
  <si>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</si>
  <si>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</si>
  <si>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</si>
  <si>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</si>
  <si>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</si>
  <si>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</si>
  <si>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</si>
  <si>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</si>
  <si>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</si>
  <si>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</si>
  <si>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</si>
  <si>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</si>
  <si>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</si>
  <si>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</si>
  <si>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</si>
  <si>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</si>
  <si>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</si>
  <si>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</si>
  <si>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</si>
  <si>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</si>
  <si>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</si>
  <si>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</si>
  <si>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</si>
  <si>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</si>
  <si>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</si>
  <si>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</si>
  <si>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</si>
  <si>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</si>
  <si>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</si>
  <si>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</si>
  <si>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</si>
  <si>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</si>
  <si>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</si>
  <si>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</si>
  <si>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</si>
  <si>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</si>
  <si>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</si>
  <si>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</si>
  <si>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</si>
  <si>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</si>
  <si>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</si>
  <si>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</si>
  <si>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</si>
  <si>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</si>
  <si>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</si>
  <si>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</si>
  <si>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</si>
  <si>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</si>
  <si>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</si>
  <si>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</si>
  <si>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</si>
  <si>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</si>
  <si>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</si>
  <si>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</si>
  <si>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</si>
  <si>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</si>
  <si>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</si>
  <si>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</si>
  <si>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</si>
  <si>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</si>
  <si>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</si>
  <si>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</si>
  <si>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</si>
  <si>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</si>
  <si>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</si>
  <si>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</si>
  <si>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</si>
  <si>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</si>
  <si>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</si>
  <si>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</si>
  <si>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</si>
  <si>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</si>
  <si>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</si>
  <si>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</si>
  <si>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</si>
  <si>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</si>
  <si>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</si>
  <si>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</si>
  <si>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</si>
  <si>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</si>
  <si>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</si>
  <si>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</si>
  <si>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</si>
  <si>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</si>
  <si>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</si>
  <si>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</si>
  <si>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</si>
  <si>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</si>
  <si>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</si>
  <si>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</si>
  <si>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</si>
  <si>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</si>
  <si>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</si>
  <si>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</si>
  <si>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</si>
  <si>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</si>
  <si>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</si>
  <si>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</si>
  <si>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</si>
  <si>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</si>
  <si>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</si>
  <si>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</si>
  <si>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</si>
  <si>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</si>
  <si>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</si>
  <si>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</si>
  <si>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</si>
  <si>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</si>
  <si>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</si>
  <si>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</si>
  <si>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</si>
  <si>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</si>
  <si>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</si>
  <si>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</si>
  <si>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</si>
  <si>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</si>
  <si>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</si>
  <si>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</si>
  <si>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</si>
  <si>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</si>
  <si>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</si>
  <si>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</si>
  <si>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</si>
  <si>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</si>
  <si>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</si>
  <si>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</si>
  <si>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</si>
  <si>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</si>
  <si>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</si>
  <si>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</si>
  <si>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</si>
  <si>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</si>
  <si>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</si>
  <si>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</si>
  <si>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</si>
  <si>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</si>
  <si>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</si>
  <si>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</si>
  <si>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</si>
  <si>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</si>
  <si>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</si>
  <si>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</si>
  <si>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</si>
  <si>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</si>
  <si>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</si>
  <si>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</si>
  <si>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</si>
  <si>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</si>
  <si>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</si>
  <si>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</si>
  <si>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</si>
  <si>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</si>
  <si>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</si>
  <si>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</si>
  <si>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</si>
  <si>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</si>
  <si>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</si>
  <si>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</si>
  <si>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</si>
  <si>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</si>
  <si>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</si>
  <si>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</si>
  <si>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</si>
  <si>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</si>
  <si>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</si>
  <si>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</si>
  <si>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</si>
  <si>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</si>
  <si>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</si>
  <si>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</si>
  <si>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</si>
  <si>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</si>
  <si>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</si>
  <si>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</si>
  <si>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</si>
  <si>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</si>
  <si>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</si>
  <si>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</si>
  <si>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</si>
  <si>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</si>
  <si>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</si>
  <si>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</si>
  <si>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</si>
  <si>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</si>
  <si>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</si>
  <si>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</si>
  <si>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</si>
  <si>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</si>
  <si>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</si>
  <si>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</si>
  <si>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</si>
  <si>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</si>
  <si>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</si>
  <si>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</si>
  <si>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</si>
  <si>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</si>
  <si>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</si>
  <si>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</si>
  <si>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</si>
  <si>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</si>
  <si>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</si>
  <si>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</si>
  <si>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</si>
  <si>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</si>
  <si>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</si>
  <si>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</si>
  <si>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</si>
  <si>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</si>
  <si>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</si>
  <si>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</si>
  <si>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</si>
  <si>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</si>
  <si>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</si>
  <si>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</si>
  <si>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</si>
  <si>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</si>
  <si>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</si>
  <si>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</si>
  <si>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</si>
  <si>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</si>
  <si>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</si>
  <si>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</si>
  <si>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</si>
  <si>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</si>
  <si>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</si>
  <si>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</si>
  <si>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</si>
  <si>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</si>
  <si>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</si>
  <si>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</si>
  <si>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</si>
  <si>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</si>
  <si>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</si>
  <si>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</si>
  <si>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</si>
  <si>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</si>
  <si>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</si>
  <si>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</si>
  <si>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</si>
  <si>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</si>
  <si>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</si>
  <si>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</si>
  <si>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</si>
  <si>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</si>
  <si>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</si>
  <si>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</si>
  <si>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</si>
  <si>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</si>
  <si>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</si>
  <si>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</si>
  <si>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</si>
  <si>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</si>
  <si>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</si>
  <si>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</si>
  <si>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</si>
  <si>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</si>
  <si>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</si>
  <si>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</si>
  <si>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</si>
  <si>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</si>
  <si>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</si>
  <si>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</si>
  <si>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</si>
  <si>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</si>
  <si>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</si>
  <si>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</si>
  <si>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</si>
  <si>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</si>
  <si>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</si>
  <si>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</si>
  <si>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</si>
  <si>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</si>
  <si>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</si>
  <si>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</si>
  <si>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</si>
  <si>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</si>
  <si>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</si>
  <si>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</si>
  <si>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</si>
  <si>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</si>
  <si>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</si>
  <si>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</si>
  <si>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</si>
  <si>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</si>
  <si>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</si>
  <si>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</si>
  <si>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</si>
  <si>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</si>
  <si>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</si>
  <si>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</si>
  <si>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</si>
  <si>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</si>
  <si>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</si>
  <si>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</si>
  <si>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</si>
  <si>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</si>
  <si>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</si>
  <si>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</si>
  <si>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</si>
  <si>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</si>
  <si>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</si>
  <si>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</si>
  <si>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</si>
  <si>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</si>
  <si>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</si>
  <si>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</si>
  <si>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</si>
  <si>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</si>
  <si>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</si>
  <si>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</si>
  <si>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</si>
  <si>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</si>
  <si>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</si>
  <si>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</si>
  <si>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</si>
  <si>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</si>
  <si>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</si>
  <si>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</si>
  <si>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</si>
  <si>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</si>
  <si>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</si>
  <si>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</si>
  <si>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</si>
  <si>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</si>
  <si>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</si>
  <si>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</si>
  <si>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</si>
  <si>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</si>
  <si>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</si>
  <si>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</si>
  <si>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</si>
  <si>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</si>
  <si>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</si>
  <si>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</si>
  <si>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</si>
  <si>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</si>
  <si>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</si>
  <si>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</si>
  <si>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</si>
  <si>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</si>
  <si>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</si>
  <si>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</si>
  <si>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</si>
  <si>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</si>
  <si>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</si>
  <si>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</si>
  <si>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</si>
  <si>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</si>
  <si>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</si>
  <si>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</si>
  <si>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</si>
  <si>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</si>
  <si>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</si>
  <si>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</si>
  <si>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</si>
  <si>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</si>
  <si>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</si>
  <si>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</si>
  <si>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</si>
  <si>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</si>
  <si>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</si>
  <si>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</si>
  <si>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</si>
  <si>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</si>
  <si>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</si>
  <si>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</si>
  <si>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</si>
  <si>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</si>
  <si>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</si>
  <si>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</si>
  <si>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</si>
  <si>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</si>
  <si>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</si>
  <si>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</si>
  <si>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</si>
  <si>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</si>
  <si>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</si>
  <si>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</si>
  <si>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</si>
  <si>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</si>
  <si>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</si>
  <si>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</si>
  <si>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</si>
  <si>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</si>
  <si>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</si>
  <si>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</si>
  <si>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</si>
  <si>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</si>
  <si>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</si>
  <si>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</si>
  <si>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</si>
  <si>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</si>
  <si>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</si>
  <si>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</si>
  <si>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</si>
  <si>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</si>
  <si>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</si>
  <si>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</si>
  <si>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</si>
  <si>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</si>
  <si>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</si>
  <si>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</si>
  <si>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</si>
  <si>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</si>
  <si>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</si>
  <si>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</si>
  <si>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</si>
  <si>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</si>
  <si>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</si>
  <si>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</si>
  <si>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</si>
  <si>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</si>
  <si>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</si>
  <si>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</si>
  <si>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</si>
  <si>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</si>
  <si>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</si>
  <si>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</si>
  <si>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</si>
  <si>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</si>
  <si>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</si>
  <si>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</si>
  <si>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</si>
  <si>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</si>
  <si>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</si>
  <si>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</si>
  <si>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</si>
  <si>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</si>
  <si>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</si>
  <si>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</si>
  <si>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</si>
  <si>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</si>
  <si>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</si>
  <si>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</si>
  <si>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</si>
  <si>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</si>
  <si>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</si>
  <si>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</si>
  <si>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</si>
  <si>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</si>
  <si>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</si>
  <si>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</si>
  <si>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</si>
  <si>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</si>
  <si>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</si>
  <si>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</si>
  <si>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</si>
  <si>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</si>
  <si>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</si>
  <si>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</si>
  <si>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</si>
  <si>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</si>
  <si>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</si>
  <si>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</si>
  <si>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</si>
  <si>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</si>
  <si>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</si>
  <si>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</si>
  <si>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</si>
  <si>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</si>
  <si>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</si>
  <si>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</si>
  <si>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</si>
  <si>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</si>
  <si>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</si>
  <si>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</si>
  <si>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</si>
  <si>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</si>
  <si>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</si>
  <si>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</si>
  <si>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</si>
  <si>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</si>
  <si>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</si>
  <si>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</si>
  <si>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</si>
  <si>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</si>
  <si>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</si>
  <si>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</si>
  <si>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</si>
  <si>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</si>
  <si>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</si>
  <si>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</si>
  <si>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</si>
  <si>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</si>
  <si>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</si>
  <si>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</si>
  <si>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</si>
  <si>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</si>
  <si>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</si>
  <si>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</si>
  <si>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</si>
  <si>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</si>
  <si>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</si>
  <si>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</si>
  <si>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</si>
  <si>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</si>
  <si>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</si>
  <si>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</si>
  <si>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</si>
  <si>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</si>
  <si>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</si>
  <si>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</si>
  <si>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</si>
  <si>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</si>
  <si>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</si>
  <si>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</si>
  <si>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</si>
  <si>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</si>
  <si>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</si>
  <si>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</si>
  <si>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</si>
  <si>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</si>
  <si>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</si>
  <si>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</si>
  <si>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</si>
  <si>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</si>
  <si>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</si>
  <si>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</si>
  <si>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</si>
  <si>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</si>
  <si>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</si>
  <si>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</si>
  <si>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</si>
  <si>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</si>
  <si>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</si>
  <si>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</si>
  <si>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</si>
  <si>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</si>
  <si>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</si>
  <si>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</si>
  <si>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</si>
  <si>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</si>
  <si>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</si>
  <si>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</si>
  <si>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</si>
  <si>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</si>
  <si>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</si>
  <si>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</si>
  <si>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</si>
  <si>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</si>
  <si>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</si>
  <si>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</si>
  <si>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</si>
  <si>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</si>
  <si>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</si>
  <si>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</si>
  <si>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</si>
  <si>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</si>
  <si>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</si>
  <si>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</si>
  <si>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</si>
  <si>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</si>
  <si>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</si>
  <si>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</si>
  <si>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</si>
  <si>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</si>
  <si>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</si>
  <si>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</si>
  <si>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</si>
  <si>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</si>
  <si>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</si>
  <si>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</si>
  <si>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</si>
  <si>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</si>
  <si>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</si>
  <si>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</si>
  <si>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</si>
  <si>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</si>
  <si>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</si>
  <si>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</si>
  <si>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</si>
  <si>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</si>
  <si>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</si>
  <si>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</si>
  <si>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</si>
  <si>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</si>
  <si>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</si>
  <si>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</si>
  <si>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</si>
  <si>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</si>
  <si>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</si>
  <si>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</si>
  <si>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</si>
  <si>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</si>
  <si>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</si>
  <si>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</si>
  <si>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</si>
  <si>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</si>
  <si>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</si>
  <si>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</si>
  <si>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</si>
  <si>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</si>
  <si>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</si>
  <si>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</si>
  <si>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</si>
  <si>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</si>
  <si>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</si>
  <si>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</si>
  <si>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</si>
  <si>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</si>
  <si>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</si>
  <si>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</si>
  <si>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</si>
  <si>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</si>
  <si>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</si>
  <si>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</si>
  <si>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</si>
  <si>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</si>
  <si>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</si>
  <si>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</si>
  <si>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</si>
  <si>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</si>
  <si>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</si>
  <si>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</si>
  <si>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</si>
  <si>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</si>
  <si>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</si>
  <si>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</si>
  <si>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</si>
  <si>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</si>
  <si>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</si>
  <si>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</si>
  <si>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</si>
  <si>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</si>
  <si>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</si>
  <si>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</si>
  <si>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</si>
  <si>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</si>
  <si>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</si>
  <si>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</si>
  <si>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</si>
  <si>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</si>
  <si>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</si>
  <si>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</si>
  <si>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</si>
  <si>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</si>
  <si>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</si>
  <si>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</si>
  <si>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</si>
  <si>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</si>
  <si>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</si>
  <si>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</si>
  <si>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</si>
  <si>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</si>
  <si>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</si>
  <si>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</si>
  <si>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</si>
  <si>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</si>
  <si>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</si>
  <si>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</si>
  <si>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</si>
  <si>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</si>
  <si>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</si>
  <si>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</si>
  <si>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</si>
  <si>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</si>
  <si>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</si>
  <si>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</si>
  <si>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</si>
  <si>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</si>
  <si>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</si>
  <si>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</si>
  <si>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</si>
  <si>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</si>
  <si>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</si>
  <si>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</si>
  <si>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</si>
  <si>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</si>
  <si>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</si>
  <si>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</si>
  <si>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</si>
  <si>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</si>
  <si>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</si>
  <si>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</si>
  <si>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</si>
  <si>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</si>
  <si>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</si>
  <si>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</si>
  <si>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</si>
  <si>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</si>
  <si>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</si>
  <si>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</si>
  <si>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</si>
  <si>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</si>
  <si>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</si>
  <si>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</si>
  <si>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</si>
  <si>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</si>
  <si>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</si>
  <si>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</si>
  <si>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</si>
  <si>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</si>
  <si>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</si>
  <si>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</si>
  <si>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</si>
  <si>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</si>
  <si>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</si>
  <si>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</si>
  <si>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</si>
  <si>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</si>
  <si>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</si>
  <si>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</si>
  <si>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</si>
  <si>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</si>
  <si>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</si>
  <si>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</si>
  <si>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</si>
  <si>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</si>
  <si>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</si>
  <si>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</si>
  <si>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</si>
  <si>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</si>
  <si>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</si>
  <si>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</si>
  <si>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</si>
  <si>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</si>
  <si>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</si>
  <si>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</si>
  <si>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</si>
  <si>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</si>
  <si>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</si>
  <si>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</si>
  <si>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</si>
  <si>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</si>
  <si>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</si>
  <si>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</si>
  <si>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</si>
  <si>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</si>
  <si>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</si>
  <si>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</si>
  <si>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</si>
  <si>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</si>
  <si>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</si>
  <si>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</si>
  <si>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</si>
  <si>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</si>
  <si>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</si>
  <si>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</si>
  <si>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</si>
  <si>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</si>
  <si>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</si>
  <si>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</si>
  <si>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</si>
  <si>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</si>
  <si>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</si>
  <si>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</si>
  <si>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</si>
  <si>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</si>
  <si>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</si>
  <si>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</si>
  <si>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</si>
  <si>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</si>
  <si>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</si>
  <si>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</si>
  <si>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</si>
  <si>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</si>
  <si>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</si>
  <si>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</si>
  <si>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</si>
  <si>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</si>
  <si>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</si>
  <si>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</si>
  <si>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</si>
  <si>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</si>
  <si>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</si>
  <si>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</si>
  <si>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</si>
  <si>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</si>
  <si>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</si>
  <si>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</si>
  <si>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</si>
  <si>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</si>
  <si>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</si>
  <si>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</si>
  <si>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</si>
  <si>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</si>
  <si>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</si>
  <si>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</si>
  <si>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</si>
  <si>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</si>
  <si>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</si>
  <si>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</si>
  <si>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</si>
  <si>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</si>
  <si>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</si>
  <si>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</si>
  <si>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</si>
  <si>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</si>
  <si>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</si>
  <si>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</si>
  <si>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</si>
  <si>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</si>
  <si>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</si>
  <si>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</si>
  <si>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</si>
  <si>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</si>
  <si>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</si>
  <si>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</si>
  <si>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</si>
  <si>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</si>
  <si>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</si>
  <si>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</si>
  <si>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</si>
  <si>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</si>
  <si>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</si>
  <si>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</si>
  <si>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</si>
  <si>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</si>
  <si>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</si>
  <si>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</si>
  <si>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</si>
  <si>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</si>
  <si>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</si>
  <si>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</si>
  <si>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</si>
  <si>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</si>
  <si>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</si>
  <si>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</si>
  <si>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</si>
  <si>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</si>
  <si>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</si>
  <si>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</si>
  <si>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</si>
  <si>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</si>
  <si>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</si>
  <si>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</si>
  <si>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</si>
  <si>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</si>
  <si>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</si>
  <si>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</si>
  <si>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</si>
  <si>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</si>
  <si>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</si>
  <si>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</si>
  <si>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</si>
  <si>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</si>
  <si>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</si>
  <si>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</si>
  <si>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</si>
  <si>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</si>
  <si>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</si>
  <si>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</si>
  <si>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</si>
  <si>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</si>
  <si>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</si>
  <si>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</si>
  <si>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</si>
  <si>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</si>
  <si>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</si>
  <si>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</si>
  <si>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</si>
  <si>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</si>
  <si>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</si>
  <si>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</si>
  <si>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</si>
  <si>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</si>
  <si>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</si>
  <si>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</si>
  <si>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</si>
  <si>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</si>
  <si>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</si>
  <si>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</si>
  <si>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</si>
  <si>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</si>
  <si>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</si>
  <si>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</si>
  <si>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</si>
  <si>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</si>
  <si>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</si>
  <si>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</si>
  <si>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</si>
  <si>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</si>
  <si>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</si>
  <si>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</si>
  <si>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</si>
  <si>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</si>
  <si>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</si>
  <si>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</si>
  <si>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</si>
  <si>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</si>
  <si>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</si>
  <si>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</si>
  <si>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</si>
  <si>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</si>
  <si>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</si>
  <si>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</si>
  <si>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</si>
  <si>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</si>
  <si>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</si>
  <si>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</si>
  <si>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</si>
  <si>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</si>
  <si>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</si>
  <si>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</si>
  <si>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</si>
  <si>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</si>
  <si>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</si>
  <si>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</si>
  <si>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</si>
  <si>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</si>
  <si>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</si>
  <si>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</si>
  <si>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</si>
  <si>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</si>
  <si>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</si>
  <si>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</si>
  <si>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</si>
  <si>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</si>
  <si>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</si>
  <si>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</si>
  <si>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</si>
  <si>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</si>
  <si>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</si>
  <si>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</si>
  <si>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</si>
  <si>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</si>
  <si>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</si>
  <si>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</si>
  <si>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</si>
  <si>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</si>
  <si>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</si>
  <si>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</si>
  <si>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</si>
  <si>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</si>
  <si>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</si>
  <si>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</si>
  <si>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</si>
  <si>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</si>
  <si>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</si>
  <si>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</si>
  <si>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</si>
  <si>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</si>
  <si>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</si>
  <si>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</si>
  <si>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</si>
  <si>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</si>
  <si>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</si>
  <si>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</si>
  <si>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</si>
  <si>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</si>
  <si>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</si>
  <si>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</si>
  <si>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</si>
  <si>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</si>
  <si>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</si>
  <si>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</si>
  <si>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</si>
  <si>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</si>
  <si>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</si>
  <si>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</si>
  <si>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</si>
  <si>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</si>
  <si>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</si>
  <si>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</si>
  <si>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</si>
  <si>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</si>
  <si>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</si>
  <si>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</si>
  <si>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</si>
  <si>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</si>
  <si>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</si>
  <si>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</si>
  <si>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</si>
  <si>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</si>
  <si>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</si>
  <si>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</si>
  <si>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</si>
  <si>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</si>
  <si>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</si>
  <si>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</si>
  <si>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</si>
  <si>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</si>
  <si>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</si>
  <si>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</si>
  <si>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</si>
  <si>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</si>
  <si>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</si>
  <si>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</si>
  <si>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</si>
  <si>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</si>
  <si>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</si>
  <si>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</si>
  <si>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</si>
  <si>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</si>
  <si>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</si>
  <si>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</si>
  <si>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</si>
  <si>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</si>
  <si>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</si>
  <si>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</si>
  <si>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</si>
  <si>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</si>
  <si>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</si>
  <si>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</si>
  <si>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</si>
  <si>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</si>
  <si>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</si>
  <si>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</si>
  <si>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</si>
  <si>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</si>
  <si>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</si>
  <si>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</si>
  <si>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</si>
  <si>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</si>
  <si>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</si>
  <si>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</si>
  <si>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</si>
  <si>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</si>
  <si>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</si>
  <si>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</si>
  <si>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</si>
  <si>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</si>
  <si>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</si>
  <si>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</si>
  <si>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</si>
  <si>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</si>
  <si>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</si>
  <si>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</si>
  <si>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</si>
  <si>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</si>
  <si>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</si>
  <si>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</si>
  <si>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</si>
  <si>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</si>
  <si>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</si>
  <si>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</si>
  <si>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</si>
  <si>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</si>
  <si>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</si>
  <si>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</si>
  <si>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</si>
  <si>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</si>
  <si>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</si>
  <si>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</si>
  <si>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</si>
  <si>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</si>
  <si>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</si>
  <si>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</si>
  <si>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</si>
  <si>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</si>
  <si>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</si>
  <si>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</si>
  <si>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</si>
  <si>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</si>
  <si>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</si>
  <si>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</si>
  <si>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</si>
  <si>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</si>
  <si>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</si>
  <si>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</si>
  <si>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</si>
  <si>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</si>
  <si>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</si>
  <si>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</si>
  <si>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</si>
  <si>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</si>
  <si>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</si>
  <si>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</si>
  <si>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</si>
  <si>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</si>
  <si>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</si>
  <si>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</si>
  <si>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</si>
  <si>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</si>
  <si>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</si>
  <si>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</si>
  <si>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</si>
  <si>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</si>
  <si>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</si>
  <si>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</si>
  <si>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</si>
  <si>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</si>
  <si>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</si>
  <si>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</si>
  <si>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</si>
  <si>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</si>
  <si>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</si>
  <si>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</si>
  <si>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</si>
  <si>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</si>
  <si>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</si>
  <si>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</si>
  <si>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</si>
  <si>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</si>
  <si>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</si>
  <si>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</si>
  <si>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</si>
  <si>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</si>
  <si>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</si>
  <si>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</si>
  <si>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</si>
  <si>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</si>
  <si>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</si>
  <si>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</si>
  <si>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</si>
  <si>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</si>
  <si>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</si>
  <si>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</si>
  <si>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</si>
  <si>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</si>
  <si>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</si>
  <si>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</si>
  <si>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</si>
  <si>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</si>
  <si>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</si>
  <si>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</si>
  <si>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</si>
  <si>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</si>
  <si>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</si>
  <si>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</si>
  <si>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</si>
  <si>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</si>
  <si>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</si>
  <si>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</si>
  <si>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</si>
  <si>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</si>
  <si>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</si>
  <si>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</si>
  <si>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</si>
  <si>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</si>
  <si>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</si>
  <si>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</si>
  <si>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</si>
  <si>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</si>
  <si>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</si>
  <si>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</si>
  <si>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</si>
  <si>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</si>
  <si>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</si>
  <si>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</si>
  <si>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</si>
  <si>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</si>
  <si>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</si>
  <si>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</si>
  <si>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</si>
  <si>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</si>
  <si>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</si>
  <si>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</si>
  <si>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</si>
  <si>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</si>
  <si>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</si>
  <si>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</si>
  <si>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</si>
  <si>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</si>
  <si>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</si>
  <si>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</si>
  <si>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</si>
  <si>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</si>
  <si>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</si>
  <si>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</si>
  <si>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</si>
  <si>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</si>
  <si>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</si>
  <si>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</si>
  <si>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</si>
  <si>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</si>
  <si>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</si>
  <si>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</si>
  <si>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</si>
  <si>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</si>
  <si>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</si>
  <si>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</si>
  <si>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</si>
  <si>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</si>
  <si>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</si>
  <si>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</si>
  <si>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</si>
  <si>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</si>
  <si>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</si>
  <si>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</si>
  <si>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</si>
  <si>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</si>
  <si>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</si>
  <si>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</si>
  <si>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</si>
  <si>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</si>
  <si>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</si>
  <si>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</si>
  <si>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</si>
  <si>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</si>
  <si>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</si>
  <si>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</si>
  <si>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</si>
  <si>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</si>
  <si>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</si>
  <si>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</si>
  <si>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</si>
  <si>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</si>
  <si>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</si>
  <si>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</si>
  <si>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</si>
  <si>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</si>
  <si>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</si>
  <si>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</si>
  <si>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</si>
  <si>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</si>
  <si>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</si>
  <si>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</si>
  <si>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</si>
  <si>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</si>
  <si>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</si>
  <si>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</si>
  <si>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</si>
  <si>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</si>
  <si>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</si>
  <si>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</si>
  <si>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</si>
  <si>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</si>
  <si>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</si>
  <si>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</si>
  <si>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</si>
  <si>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</si>
  <si>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</si>
  <si>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</si>
  <si>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</si>
  <si>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</si>
  <si>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</si>
  <si>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</si>
  <si>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</si>
  <si>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</si>
  <si>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</si>
  <si>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</si>
  <si>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</si>
  <si>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</si>
  <si>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</si>
  <si>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</si>
  <si>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</si>
  <si>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</si>
  <si>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</si>
  <si>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</si>
  <si>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</si>
  <si>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</si>
  <si>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</si>
  <si>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</si>
  <si>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</si>
  <si>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</si>
  <si>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</si>
  <si>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</si>
  <si>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</si>
  <si>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</si>
  <si>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</si>
  <si>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</si>
  <si>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</si>
  <si>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</si>
  <si>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</si>
  <si>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</si>
  <si>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</si>
  <si>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</si>
  <si>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</si>
  <si>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</si>
  <si>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</si>
  <si>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</si>
  <si>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</si>
  <si>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</si>
  <si>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</si>
  <si>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</si>
  <si>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</si>
  <si>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</si>
  <si>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</si>
  <si>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</si>
  <si>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</si>
  <si>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</si>
  <si>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</si>
  <si>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</si>
  <si>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</si>
  <si>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</si>
  <si>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</si>
  <si>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</si>
  <si>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</si>
  <si>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</si>
  <si>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</si>
  <si>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</si>
  <si>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</si>
  <si>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</si>
  <si>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</si>
  <si>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</si>
  <si>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</si>
  <si>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</si>
  <si>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</si>
  <si>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</si>
  <si>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</si>
  <si>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</si>
  <si>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</si>
  <si>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</si>
  <si>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</si>
  <si>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</si>
  <si>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</si>
  <si>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</si>
  <si>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</si>
  <si>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</si>
  <si>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</si>
  <si>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</si>
  <si>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</si>
  <si>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</si>
  <si>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</si>
  <si>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</si>
  <si>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</si>
  <si>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</si>
  <si>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</si>
  <si>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</si>
  <si>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</si>
  <si>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</si>
  <si>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</si>
  <si>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</si>
  <si>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</si>
  <si>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</si>
  <si>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</si>
  <si>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</si>
  <si>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</si>
  <si>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</si>
  <si>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</si>
  <si>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</si>
  <si>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</si>
  <si>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</si>
  <si>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</si>
  <si>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</si>
  <si>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</si>
  <si>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</si>
  <si>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</si>
  <si>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</si>
  <si>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</si>
  <si>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</si>
  <si>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</si>
  <si>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</si>
  <si>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</si>
  <si>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</si>
  <si>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</si>
  <si>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</si>
  <si>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</si>
  <si>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</si>
  <si>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</si>
  <si>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</si>
  <si>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</si>
  <si>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</si>
  <si>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</si>
  <si>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</si>
  <si>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</si>
  <si>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</si>
  <si>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</si>
  <si>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</si>
  <si>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</si>
  <si>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</si>
  <si>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</si>
  <si>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</si>
  <si>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</si>
  <si>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</si>
  <si>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</si>
  <si>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</si>
  <si>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</si>
  <si>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</si>
  <si>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</si>
  <si>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</si>
  <si>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</si>
  <si>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</si>
  <si>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</si>
  <si>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</si>
  <si>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</si>
  <si>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</si>
  <si>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</si>
  <si>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</si>
  <si>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</si>
  <si>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</si>
  <si>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</si>
  <si>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</si>
  <si>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</si>
  <si>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</si>
  <si>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</si>
  <si>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</si>
  <si>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</si>
  <si>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</si>
  <si>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</si>
  <si>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</si>
  <si>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</si>
  <si>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</si>
  <si>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</si>
  <si>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</si>
  <si>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</si>
  <si>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</si>
  <si>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</si>
  <si>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</si>
  <si>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</si>
  <si>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</si>
  <si>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</si>
  <si>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</si>
  <si>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</si>
  <si>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</si>
  <si>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</si>
  <si>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</si>
  <si>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</si>
  <si>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</si>
  <si>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</si>
  <si>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</si>
  <si>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</si>
  <si>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</si>
  <si>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</si>
  <si>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</si>
  <si>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</si>
  <si>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</si>
  <si>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</si>
  <si>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</si>
  <si>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</si>
  <si>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</si>
  <si>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</si>
  <si>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</si>
  <si>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</si>
  <si>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</si>
  <si>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</si>
  <si>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</si>
  <si>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</si>
  <si>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</si>
  <si>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</si>
  <si>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</si>
  <si>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</si>
  <si>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</si>
  <si>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</si>
  <si>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</si>
  <si>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</si>
  <si>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</si>
  <si>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</si>
  <si>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</si>
  <si>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</si>
  <si>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</si>
  <si>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</si>
  <si>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</si>
  <si>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</si>
  <si>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</si>
  <si>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</si>
  <si>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</si>
  <si>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</si>
  <si>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</si>
  <si>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</si>
  <si>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</si>
  <si>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</si>
  <si>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</si>
  <si>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</si>
  <si>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</si>
  <si>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</si>
  <si>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</si>
  <si>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</si>
  <si>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</si>
  <si>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</si>
  <si>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</si>
  <si>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</si>
  <si>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</si>
  <si>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</si>
  <si>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</si>
  <si>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</si>
  <si>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</si>
  <si>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</si>
  <si>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</si>
  <si>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</si>
  <si>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</si>
  <si>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</si>
  <si>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</si>
  <si>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</si>
  <si>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</si>
  <si>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</si>
  <si>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</si>
  <si>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</si>
  <si>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</si>
  <si>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</si>
  <si>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</si>
  <si>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</si>
  <si>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</si>
  <si>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</si>
  <si>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</si>
  <si>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</si>
  <si>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</si>
  <si>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</si>
  <si>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</si>
  <si>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</si>
  <si>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</si>
  <si>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</si>
  <si>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</si>
  <si>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</si>
  <si>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</si>
  <si>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</si>
  <si>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</si>
  <si>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</si>
  <si>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</si>
  <si>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</si>
  <si>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</si>
  <si>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</si>
  <si>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</si>
  <si>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</si>
  <si>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</si>
  <si>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</si>
  <si>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</si>
  <si>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</si>
  <si>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</si>
  <si>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</si>
  <si>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</si>
  <si>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</si>
  <si>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</si>
  <si>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</si>
  <si>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</si>
  <si>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</si>
  <si>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</si>
  <si>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</si>
  <si>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</si>
  <si>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</si>
  <si>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</si>
  <si>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</si>
  <si>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</si>
  <si>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</si>
  <si>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</si>
  <si>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</si>
  <si>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</si>
  <si>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</si>
  <si>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</si>
  <si>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</si>
  <si>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</si>
  <si>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</si>
  <si>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</si>
  <si>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</si>
  <si>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</si>
  <si>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</si>
  <si>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</si>
  <si>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</si>
  <si>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</si>
  <si>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</si>
  <si>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</si>
  <si>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</si>
  <si>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</si>
  <si>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</si>
  <si>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</si>
  <si>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</si>
  <si>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</si>
  <si>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</si>
  <si>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</si>
  <si>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</si>
  <si>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</si>
  <si>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</si>
  <si>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</si>
  <si>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</si>
  <si>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</si>
  <si>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</si>
  <si>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</si>
  <si>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</si>
  <si>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</si>
  <si>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</si>
  <si>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</si>
  <si>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</si>
  <si>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</si>
  <si>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</si>
  <si>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</si>
  <si>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</si>
  <si>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</si>
  <si>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</si>
  <si>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</si>
  <si>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</si>
  <si>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</si>
  <si>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</si>
  <si>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</si>
  <si>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</si>
  <si>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</si>
  <si>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</si>
  <si>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</si>
  <si>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</si>
  <si>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</si>
  <si>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</si>
  <si>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</si>
  <si>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</si>
  <si>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</si>
  <si>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</si>
  <si>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</si>
  <si>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</si>
  <si>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</si>
  <si>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</si>
  <si>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</si>
  <si>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</si>
  <si>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</si>
  <si>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</si>
  <si>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</si>
  <si>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</si>
  <si>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</si>
  <si>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</si>
  <si>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</si>
  <si>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</si>
  <si>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</si>
  <si>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</si>
  <si>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</si>
  <si>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</si>
  <si>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</si>
  <si>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</si>
  <si>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</si>
  <si>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</si>
  <si>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</si>
  <si>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</si>
  <si>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</si>
  <si>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</si>
  <si>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</si>
  <si>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</si>
  <si>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</si>
  <si>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</si>
  <si>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</si>
  <si>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</si>
  <si>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</si>
  <si>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</si>
  <si>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</si>
  <si>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</si>
  <si>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</si>
  <si>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</si>
  <si>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</si>
  <si>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</si>
  <si>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</si>
  <si>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</si>
  <si>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</si>
  <si>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</si>
  <si>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</si>
  <si>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</si>
  <si>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</si>
  <si>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</si>
  <si>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</si>
  <si>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</si>
  <si>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</si>
  <si>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</si>
  <si>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</si>
  <si>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</si>
  <si>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</si>
  <si>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</si>
  <si>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</si>
  <si>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</si>
  <si>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</si>
  <si>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</si>
  <si>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</si>
  <si>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</si>
  <si>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</si>
  <si>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</si>
  <si>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</si>
  <si>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</si>
  <si>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</si>
  <si>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</si>
  <si>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</si>
  <si>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</si>
  <si>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</si>
  <si>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</si>
  <si>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</si>
  <si>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</si>
  <si>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</si>
  <si>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</si>
  <si>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</si>
  <si>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</si>
  <si>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</si>
  <si>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</si>
  <si>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</si>
  <si>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</si>
  <si>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</si>
  <si>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</si>
  <si>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</si>
  <si>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</si>
  <si>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</si>
  <si>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</si>
  <si>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</si>
  <si>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</si>
  <si>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</si>
  <si>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</si>
  <si>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</si>
  <si>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</si>
  <si>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</si>
  <si>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</si>
  <si>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</si>
  <si>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</si>
  <si>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</si>
  <si>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</si>
  <si>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</si>
  <si>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</si>
  <si>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</si>
  <si>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</si>
  <si>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</si>
  <si>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</si>
  <si>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</si>
  <si>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</si>
  <si>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</si>
  <si>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</si>
  <si>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</si>
  <si>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</si>
  <si>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</si>
  <si>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</si>
  <si>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</si>
  <si>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</si>
  <si>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</si>
  <si>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</si>
  <si>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</si>
  <si>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</si>
  <si>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</si>
  <si>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</si>
  <si>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</si>
  <si>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</si>
  <si>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</si>
  <si>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</si>
  <si>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</si>
  <si>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</si>
  <si>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</si>
  <si>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</si>
  <si>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</si>
  <si>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</si>
  <si>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</si>
  <si>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</si>
  <si>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</si>
  <si>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</si>
  <si>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</si>
  <si>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</si>
  <si>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</si>
  <si>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</si>
  <si>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</si>
  <si>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</si>
  <si>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</si>
  <si>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</si>
  <si>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</si>
  <si>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</si>
  <si>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</si>
  <si>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</si>
  <si>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</si>
  <si>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</si>
  <si>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</si>
  <si>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</si>
  <si>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</si>
  <si>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</si>
  <si>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</si>
  <si>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</si>
  <si>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</si>
  <si>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</si>
  <si>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</si>
  <si>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</si>
  <si>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</si>
  <si>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</si>
  <si>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</si>
  <si>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</si>
  <si>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</si>
  <si>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</si>
  <si>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</si>
  <si>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</si>
  <si>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</si>
  <si>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</si>
  <si>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</si>
  <si>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</si>
  <si>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</si>
  <si>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</si>
  <si>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</si>
  <si>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</si>
  <si>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</si>
  <si>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</si>
  <si>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</si>
  <si>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</si>
  <si>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</si>
  <si>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</si>
  <si>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</si>
  <si>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</si>
  <si>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</si>
  <si>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</si>
  <si>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</si>
  <si>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</si>
  <si>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</si>
  <si>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</si>
  <si>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</si>
  <si>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</si>
  <si>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</si>
  <si>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</si>
  <si>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</si>
  <si>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</si>
  <si>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</si>
  <si>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</si>
  <si>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</si>
  <si>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</si>
  <si>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</si>
  <si>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</si>
  <si>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</si>
  <si>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</si>
  <si>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</si>
  <si>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</si>
  <si>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</si>
  <si>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</si>
  <si>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</si>
  <si>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</si>
  <si>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</si>
  <si>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</si>
  <si>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</si>
  <si>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</si>
  <si>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</si>
  <si>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</si>
  <si>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</si>
  <si>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</si>
  <si>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</si>
  <si>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</si>
  <si>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</si>
  <si>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</si>
  <si>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</si>
  <si>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</si>
  <si>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</si>
  <si>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</si>
  <si>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</si>
  <si>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</si>
  <si>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</si>
  <si>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</si>
  <si>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</si>
  <si>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</si>
  <si>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</si>
  <si>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</si>
  <si>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</si>
  <si>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</si>
  <si>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</si>
  <si>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</si>
  <si>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</si>
  <si>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</si>
  <si>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</si>
  <si>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</si>
  <si>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</si>
  <si>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</si>
  <si>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</si>
  <si>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</si>
  <si>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</si>
  <si>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</si>
  <si>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</si>
  <si>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</si>
  <si>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</si>
  <si>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</si>
  <si>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</si>
  <si>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</si>
  <si>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</si>
  <si>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</si>
  <si>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</si>
  <si>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</si>
  <si>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</si>
  <si>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</si>
  <si>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</si>
  <si>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</si>
  <si>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</si>
  <si>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</si>
  <si>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</si>
  <si>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</si>
  <si>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</si>
  <si>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</si>
  <si>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</si>
  <si>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</si>
  <si>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</si>
  <si>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</si>
  <si>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</si>
  <si>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</si>
  <si>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</si>
  <si>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</si>
  <si>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</si>
  <si>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</si>
  <si>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</si>
  <si>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</si>
  <si>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</si>
  <si>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</si>
  <si>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</si>
  <si>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</si>
  <si>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</si>
  <si>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</si>
  <si>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</si>
  <si>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</si>
  <si>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</si>
  <si>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</si>
  <si>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</si>
  <si>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</si>
  <si>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</si>
  <si>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</si>
  <si>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</si>
  <si>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</si>
  <si>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</si>
  <si>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</si>
  <si>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</si>
  <si>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</si>
  <si>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</si>
  <si>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</si>
  <si>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</si>
  <si>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</si>
  <si>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</si>
  <si>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</si>
  <si>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</si>
  <si>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</si>
  <si>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</si>
  <si>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</si>
  <si>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</si>
  <si>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</si>
  <si>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</si>
  <si>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</si>
  <si>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</si>
  <si>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</si>
  <si>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</si>
  <si>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</si>
  <si>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</si>
  <si>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</si>
  <si>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</si>
  <si>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</si>
  <si>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</si>
  <si>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</si>
  <si>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</si>
  <si>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</si>
  <si>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</si>
  <si>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</si>
  <si>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</si>
  <si>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</si>
  <si>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</si>
  <si>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</si>
  <si>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</si>
  <si>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</si>
  <si>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</si>
  <si>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</si>
  <si>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</si>
  <si>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</si>
  <si>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</si>
  <si>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</si>
  <si>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</si>
  <si>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</si>
  <si>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</si>
  <si>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</si>
  <si>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</si>
  <si>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</si>
  <si>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</si>
  <si>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</si>
  <si>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</si>
  <si>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</si>
  <si>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</si>
  <si>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</si>
  <si>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</si>
  <si>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</si>
  <si>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</si>
  <si>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</si>
  <si>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</si>
  <si>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</si>
  <si>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</si>
  <si>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</si>
  <si>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</si>
  <si>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</si>
  <si>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</si>
  <si>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</si>
  <si>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</si>
  <si>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</si>
  <si>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</si>
  <si>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</si>
  <si>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</si>
  <si>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</si>
  <si>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</si>
  <si>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</si>
  <si>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</si>
  <si>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</si>
  <si>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</si>
  <si>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</si>
  <si>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</si>
  <si>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</si>
  <si>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</si>
  <si>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</si>
  <si>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</si>
  <si>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</si>
  <si>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</si>
  <si>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</si>
  <si>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</si>
  <si>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</si>
  <si>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</si>
  <si>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</si>
  <si>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</si>
  <si>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</si>
  <si>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</si>
  <si>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</si>
  <si>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</si>
  <si>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</si>
  <si>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</si>
  <si>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</si>
  <si>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</si>
  <si>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</si>
  <si>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</si>
  <si>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</si>
  <si>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</si>
  <si>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</si>
  <si>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</si>
  <si>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</si>
  <si>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</si>
  <si>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</si>
  <si>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</si>
  <si>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</si>
  <si>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</si>
  <si>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</si>
  <si>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</si>
  <si>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</si>
  <si>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</si>
  <si>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</si>
  <si>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</si>
  <si>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</si>
  <si>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</si>
  <si>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</si>
  <si>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</si>
  <si>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</si>
  <si>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</si>
  <si>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</si>
  <si>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</si>
  <si>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</si>
  <si>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</si>
  <si>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</si>
  <si>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</si>
  <si>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</si>
  <si>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</si>
  <si>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</si>
  <si>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</si>
  <si>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</si>
  <si>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</si>
  <si>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</si>
  <si>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</si>
  <si>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</si>
  <si>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</si>
  <si>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</si>
  <si>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</si>
  <si>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</si>
  <si>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</si>
  <si>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</si>
  <si>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</si>
  <si>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</si>
  <si>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</si>
  <si>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</si>
  <si>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</si>
  <si>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</si>
  <si>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</si>
  <si>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</si>
  <si>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</si>
  <si>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</si>
  <si>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</si>
  <si>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</si>
  <si>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</si>
  <si>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</si>
  <si>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</si>
  <si>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</si>
  <si>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</si>
  <si>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</si>
  <si>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</si>
  <si>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</si>
  <si>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</si>
  <si>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</si>
  <si>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</si>
  <si>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</si>
  <si>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</si>
  <si>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</si>
  <si>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</si>
  <si>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</si>
  <si>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</si>
  <si>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</si>
  <si>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</si>
  <si>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</si>
  <si>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</si>
  <si>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</si>
  <si>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</si>
  <si>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</si>
  <si>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</si>
  <si>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</si>
  <si>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</si>
  <si>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</si>
  <si>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</si>
  <si>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</si>
  <si>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</si>
  <si>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</si>
  <si>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</si>
  <si>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</si>
  <si>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</si>
  <si>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</si>
  <si>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</si>
  <si>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</si>
  <si>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</si>
  <si>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</si>
  <si>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</si>
  <si>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</si>
  <si>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</si>
  <si>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</si>
  <si>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</si>
  <si>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</si>
  <si>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</si>
  <si>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</si>
  <si>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</si>
  <si>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</si>
  <si>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</si>
  <si>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</si>
  <si>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</si>
  <si>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</si>
  <si>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</si>
  <si>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</si>
  <si>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</si>
  <si>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</si>
  <si>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</si>
  <si>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</si>
  <si>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</si>
  <si>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</si>
  <si>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</si>
  <si>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</si>
  <si>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</si>
  <si>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</si>
  <si>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</si>
  <si>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</si>
  <si>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</si>
  <si>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</si>
  <si>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</si>
  <si>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</si>
  <si>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</si>
  <si>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</si>
  <si>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</si>
  <si>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</si>
  <si>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</si>
  <si>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</si>
  <si>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</si>
  <si>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</si>
  <si>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</si>
  <si>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</si>
  <si>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</si>
  <si>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</si>
  <si>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</si>
  <si>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</si>
  <si>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</si>
  <si>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</si>
  <si>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</si>
  <si>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</si>
  <si>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</si>
  <si>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</si>
  <si>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</si>
  <si>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</si>
  <si>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</si>
  <si>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</si>
  <si>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</si>
  <si>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</si>
  <si>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</si>
  <si>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</si>
  <si>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</si>
  <si>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</si>
  <si>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</si>
  <si>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</si>
  <si>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</si>
  <si>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</si>
  <si>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</si>
  <si>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</si>
  <si>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</si>
  <si>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</si>
  <si>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</si>
  <si>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</si>
  <si>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</si>
  <si>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</si>
  <si>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</si>
  <si>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</si>
  <si>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</si>
  <si>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</si>
  <si>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</si>
  <si>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</si>
  <si>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</si>
  <si>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</si>
  <si>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</si>
  <si>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</si>
  <si>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</si>
  <si>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</si>
  <si>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</si>
  <si>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</si>
  <si>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</si>
  <si>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</si>
  <si>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</si>
  <si>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</si>
  <si>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</si>
  <si>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</si>
  <si>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</si>
  <si>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</si>
  <si>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</si>
  <si>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</si>
  <si>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</si>
  <si>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</si>
  <si>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</si>
  <si>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</si>
  <si>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</si>
  <si>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</si>
  <si>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</si>
  <si>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</si>
  <si>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</si>
  <si>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</si>
  <si>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</si>
  <si>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</si>
  <si>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</si>
  <si>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</si>
  <si>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</si>
  <si>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</si>
  <si>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</si>
  <si>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</si>
  <si>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</si>
  <si>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</si>
  <si>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</si>
  <si>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</si>
  <si>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</si>
  <si>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</si>
  <si>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</si>
  <si>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</si>
  <si>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</si>
  <si>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</si>
  <si>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</si>
  <si>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</si>
  <si>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</si>
  <si>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</si>
  <si>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</si>
  <si>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</si>
  <si>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</si>
  <si>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</si>
  <si>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</si>
  <si>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</si>
  <si>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</si>
  <si>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</si>
  <si>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</si>
  <si>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</si>
  <si>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</si>
  <si>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</si>
  <si>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</si>
  <si>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</si>
  <si>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</si>
  <si>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</si>
  <si>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</si>
  <si>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</si>
  <si>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</si>
  <si>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</si>
  <si>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</si>
  <si>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</si>
  <si>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</si>
  <si>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</si>
  <si>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</si>
  <si>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</si>
  <si>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</si>
  <si>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</si>
  <si>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</si>
  <si>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</si>
  <si>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</si>
  <si>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</si>
  <si>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</si>
  <si>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</si>
  <si>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</si>
  <si>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</si>
  <si>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</si>
  <si>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</si>
  <si>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</si>
  <si>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</si>
  <si>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</si>
  <si>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</si>
  <si>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</si>
  <si>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</si>
  <si>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</si>
  <si>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</si>
  <si>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</si>
  <si>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</si>
  <si>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</si>
  <si>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</si>
  <si>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</si>
  <si>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</si>
  <si>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</si>
  <si>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</si>
  <si>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</si>
  <si>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</si>
  <si>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</si>
  <si>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</si>
  <si>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</si>
  <si>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</si>
  <si>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</si>
  <si>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</si>
  <si>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</si>
  <si>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</si>
  <si>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</si>
  <si>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</si>
  <si>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</si>
  <si>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</si>
  <si>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</si>
  <si>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</si>
  <si>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</si>
  <si>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</si>
  <si>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</si>
  <si>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</si>
  <si>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</si>
  <si>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</si>
  <si>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</si>
  <si>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</si>
  <si>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</si>
  <si>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</si>
  <si>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</si>
  <si>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</si>
  <si>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</si>
  <si>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</si>
  <si>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</si>
  <si>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</si>
  <si>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</si>
  <si>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</si>
  <si>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</si>
  <si>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</si>
  <si>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</si>
  <si>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</si>
  <si>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</si>
  <si>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</si>
  <si>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</si>
  <si>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</si>
  <si>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</si>
  <si>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</si>
  <si>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</si>
  <si>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</si>
  <si>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</si>
  <si>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</si>
  <si>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</si>
  <si>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</si>
  <si>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</si>
  <si>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</si>
  <si>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</si>
  <si>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</si>
  <si>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</si>
  <si>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</si>
  <si>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</si>
  <si>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</si>
  <si>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</si>
  <si>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</si>
  <si>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</si>
  <si>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</si>
  <si>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</si>
  <si>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</si>
  <si>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</si>
  <si>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</si>
  <si>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</si>
  <si>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</si>
  <si>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</si>
  <si>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</si>
  <si>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</si>
  <si>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</si>
  <si>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</si>
  <si>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</si>
  <si>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</si>
  <si>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</si>
  <si>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</si>
  <si>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</si>
  <si>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</si>
  <si>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</si>
  <si>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</si>
  <si>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</si>
  <si>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</si>
  <si>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</si>
  <si>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</si>
  <si>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</si>
  <si>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</si>
  <si>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</si>
  <si>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</si>
  <si>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</si>
  <si>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</si>
  <si>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</si>
  <si>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</si>
  <si>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</si>
  <si>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</si>
  <si>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</si>
  <si>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</si>
  <si>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</si>
  <si>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</si>
  <si>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</si>
  <si>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</si>
  <si>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</si>
  <si>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</si>
  <si>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</si>
  <si>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</si>
  <si>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</si>
  <si>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</si>
  <si>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</si>
  <si>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</si>
  <si>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</si>
  <si>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</si>
  <si>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</si>
  <si>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</si>
  <si>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</si>
  <si>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</si>
  <si>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</si>
  <si>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</si>
  <si>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</si>
  <si>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</si>
  <si>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</si>
  <si>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</si>
  <si>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</si>
  <si>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</si>
  <si>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</si>
  <si>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</si>
  <si>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</si>
  <si>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</si>
  <si>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</si>
  <si>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</si>
  <si>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</si>
  <si>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</si>
  <si>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</si>
  <si>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</si>
  <si>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</si>
  <si>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</si>
  <si>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</si>
  <si>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</si>
  <si>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</si>
  <si>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</si>
  <si>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</si>
  <si>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</si>
  <si>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</si>
  <si>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</si>
  <si>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</si>
  <si>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</si>
  <si>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</si>
  <si>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</si>
  <si>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</si>
  <si>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</si>
  <si>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</si>
  <si>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</si>
  <si>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</si>
  <si>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</si>
  <si>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</si>
  <si>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</si>
  <si>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</si>
  <si>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</si>
  <si>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</si>
  <si>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</si>
  <si>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</si>
  <si>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</si>
  <si>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</si>
  <si>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</si>
  <si>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</si>
  <si>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</si>
  <si>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</si>
  <si>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</si>
  <si>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</si>
  <si>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</si>
  <si>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</si>
  <si>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</si>
  <si>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</si>
  <si>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</si>
  <si>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</si>
  <si>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</si>
  <si>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</si>
  <si>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</si>
  <si>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</si>
  <si>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</si>
  <si>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</si>
  <si>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</si>
  <si>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</si>
  <si>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</si>
  <si>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</si>
  <si>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</si>
  <si>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</si>
  <si>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</si>
  <si>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</si>
  <si>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</si>
  <si>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</si>
  <si>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</si>
  <si>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</si>
  <si>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</si>
  <si>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</si>
  <si>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</si>
  <si>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</si>
  <si>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</si>
  <si>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</si>
  <si>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</si>
  <si>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</si>
  <si>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</si>
  <si>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</si>
  <si>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</si>
  <si>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</si>
  <si>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</si>
  <si>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</si>
  <si>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</si>
  <si>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</si>
  <si>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</si>
  <si>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</si>
  <si>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</si>
  <si>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</si>
  <si>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</si>
  <si>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</si>
  <si>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</si>
  <si>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</si>
  <si>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</si>
  <si>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</si>
  <si>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</si>
  <si>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</si>
  <si>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</si>
  <si>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</si>
  <si>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</si>
  <si>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</si>
  <si>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</si>
  <si>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</si>
  <si>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</si>
  <si>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</si>
  <si>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</si>
  <si>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</si>
  <si>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</si>
  <si>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</si>
  <si>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</si>
  <si>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</si>
  <si>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</si>
  <si>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</si>
  <si>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</si>
  <si>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</si>
  <si>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</si>
  <si>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</si>
  <si>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</si>
  <si>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</si>
  <si>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</si>
  <si>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</si>
  <si>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</si>
  <si>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</si>
  <si>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</si>
  <si>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</si>
  <si>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</si>
  <si>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</si>
  <si>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</si>
  <si>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</si>
  <si>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</si>
  <si>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</si>
  <si>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</si>
  <si>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</si>
  <si>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</si>
  <si>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</si>
  <si>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</si>
  <si>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</si>
  <si>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</si>
  <si>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</si>
  <si>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</si>
  <si>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</si>
  <si>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</si>
  <si>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</si>
  <si>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</si>
  <si>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</si>
  <si>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</si>
  <si>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</si>
  <si>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</si>
  <si>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</si>
  <si>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</si>
  <si>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</si>
  <si>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</si>
  <si>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</si>
  <si>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</si>
  <si>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</si>
  <si>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</si>
  <si>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</si>
  <si>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</si>
  <si>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</si>
  <si>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</si>
  <si>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</si>
  <si>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</si>
  <si>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</si>
  <si>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</si>
  <si>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</si>
  <si>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</si>
  <si>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</si>
  <si>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</si>
  <si>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</si>
  <si>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</si>
  <si>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</si>
  <si>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</si>
  <si>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</si>
  <si>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</si>
  <si>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</si>
  <si>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</si>
  <si>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</si>
  <si>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</si>
  <si>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</si>
  <si>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</si>
  <si>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</si>
  <si>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</si>
  <si>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</si>
  <si>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</si>
  <si>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</si>
  <si>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</si>
  <si>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</si>
  <si>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</si>
  <si>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</si>
  <si>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</si>
  <si>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</si>
  <si>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</si>
  <si>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</si>
  <si>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</si>
  <si>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</si>
  <si>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</si>
  <si>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</si>
  <si>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</si>
  <si>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</si>
  <si>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</si>
  <si>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</si>
  <si>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</si>
  <si>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</si>
  <si>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</si>
  <si>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</si>
  <si>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</si>
  <si>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</si>
  <si>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</si>
  <si>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</si>
  <si>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</si>
  <si>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</si>
  <si>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</si>
  <si>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</si>
  <si>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</si>
  <si>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</si>
  <si>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</si>
  <si>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</si>
  <si>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</si>
  <si>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</si>
  <si>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</si>
  <si>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</si>
  <si>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</si>
  <si>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</si>
  <si>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</si>
  <si>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</si>
  <si>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</si>
  <si>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</si>
  <si>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</si>
  <si>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</si>
  <si>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</si>
  <si>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</si>
  <si>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</si>
  <si>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</si>
  <si>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</si>
  <si>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</si>
  <si>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</si>
  <si>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</si>
  <si>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</si>
  <si>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</si>
  <si>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</si>
  <si>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</si>
  <si>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</si>
  <si>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</si>
  <si>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</si>
  <si>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</si>
  <si>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</si>
  <si>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</si>
  <si>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</si>
  <si>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</si>
  <si>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</si>
  <si>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</si>
  <si>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</si>
  <si>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</si>
  <si>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</si>
  <si>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</si>
  <si>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</si>
  <si>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</si>
  <si>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</si>
  <si>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</si>
  <si>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</si>
  <si>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</si>
  <si>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</si>
  <si>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</si>
  <si>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</si>
  <si>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</si>
  <si>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</si>
  <si>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</si>
  <si>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</si>
  <si>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</si>
  <si>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</si>
  <si>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</si>
  <si>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</si>
  <si>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</si>
  <si>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</si>
  <si>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</si>
  <si>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</si>
  <si>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</si>
  <si>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</si>
  <si>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</si>
  <si>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</si>
  <si>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</si>
  <si>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</si>
  <si>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</si>
  <si>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</si>
  <si>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</si>
  <si>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</si>
  <si>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</si>
  <si>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</si>
  <si>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</si>
  <si>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</si>
  <si>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</si>
  <si>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</si>
  <si>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</si>
  <si>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</si>
  <si>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</si>
  <si>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</si>
  <si>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</si>
  <si>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</si>
  <si>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</si>
  <si>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</si>
  <si>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</si>
  <si>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</si>
  <si>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</si>
  <si>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</si>
  <si>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</si>
  <si>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</si>
  <si>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</si>
  <si>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</si>
  <si>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</si>
  <si>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</si>
  <si>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</si>
  <si>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</si>
  <si>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</si>
  <si>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</si>
  <si>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</si>
  <si>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</si>
  <si>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</si>
  <si>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</si>
  <si>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</si>
  <si>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</si>
  <si>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</si>
  <si>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</si>
  <si>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</si>
  <si>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</si>
  <si>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</si>
  <si>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</si>
  <si>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</si>
  <si>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</si>
  <si>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</si>
  <si>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</si>
  <si>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</si>
  <si>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</si>
  <si>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</si>
  <si>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</si>
  <si>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</si>
  <si>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</si>
  <si>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</si>
  <si>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</si>
  <si>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</si>
  <si>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</si>
  <si>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</si>
  <si>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</si>
  <si>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</si>
  <si>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</si>
  <si>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</si>
  <si>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</si>
  <si>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</si>
  <si>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</si>
  <si>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</si>
  <si>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</si>
  <si>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</si>
  <si>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</si>
  <si>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</si>
  <si>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</si>
  <si>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</si>
  <si>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</si>
  <si>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</si>
  <si>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</si>
  <si>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</si>
  <si>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</si>
  <si>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</si>
  <si>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</si>
  <si>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</si>
  <si>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</si>
  <si>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</si>
  <si>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</si>
  <si>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</si>
  <si>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</si>
  <si>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</si>
  <si>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</si>
  <si>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</si>
  <si>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</si>
  <si>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</si>
  <si>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</si>
  <si>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</si>
  <si>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</si>
  <si>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</si>
  <si>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</si>
  <si>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</si>
  <si>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</si>
  <si>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</si>
  <si>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</si>
  <si>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</si>
  <si>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</si>
  <si>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</si>
  <si>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</si>
  <si>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</si>
  <si>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</si>
  <si>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</si>
  <si>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</si>
  <si>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</si>
  <si>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</si>
  <si>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</si>
  <si>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</si>
  <si>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</si>
  <si>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</si>
  <si>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</si>
  <si>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</si>
  <si>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</si>
  <si>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</si>
  <si>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</si>
  <si>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</si>
  <si>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</si>
  <si>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</si>
  <si>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</si>
  <si>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</si>
  <si>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</si>
  <si>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</si>
  <si>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</si>
  <si>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</si>
  <si>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</si>
  <si>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</si>
  <si>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</si>
  <si>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</si>
  <si>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</si>
  <si>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</si>
  <si>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</si>
  <si>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</si>
  <si>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</si>
  <si>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</si>
  <si>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</si>
  <si>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</si>
  <si>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</si>
  <si>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</si>
  <si>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</si>
  <si>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</si>
  <si>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</si>
  <si>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</si>
  <si>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</si>
  <si>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</si>
  <si>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</si>
  <si>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</si>
  <si>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</si>
  <si>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</si>
  <si>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</si>
  <si>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</si>
  <si>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</si>
  <si>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</si>
  <si>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</si>
  <si>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</si>
  <si>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</si>
  <si>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</si>
  <si>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</si>
  <si>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</si>
  <si>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</si>
  <si>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</si>
  <si>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</si>
  <si>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</si>
  <si>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</si>
  <si>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</si>
  <si>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</si>
  <si>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</si>
  <si>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</si>
  <si>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</si>
  <si>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</si>
  <si>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</si>
  <si>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</si>
  <si>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</si>
  <si>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</si>
  <si>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</si>
  <si>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</si>
  <si>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</si>
  <si>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</si>
  <si>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</si>
  <si>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</si>
  <si>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</si>
  <si>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</si>
  <si>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</si>
  <si>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</si>
  <si>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</si>
  <si>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</si>
  <si>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</si>
  <si>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</si>
  <si>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</si>
  <si>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</si>
  <si>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</si>
  <si>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</si>
  <si>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</si>
  <si>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</si>
  <si>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</si>
  <si>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</si>
  <si>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</si>
  <si>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</si>
  <si>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</si>
  <si>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</si>
  <si>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</si>
  <si>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</si>
  <si>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</si>
  <si>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</si>
  <si>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</si>
  <si>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</si>
  <si>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</si>
  <si>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</si>
  <si>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</si>
  <si>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</si>
  <si>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</si>
  <si>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</si>
  <si>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</si>
  <si>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</si>
  <si>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</si>
  <si>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</si>
  <si>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</si>
  <si>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</si>
  <si>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</si>
  <si>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</si>
  <si>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</si>
  <si>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</si>
  <si>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</si>
  <si>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</si>
  <si>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</si>
  <si>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</si>
  <si>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</si>
  <si>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</si>
  <si>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</si>
  <si>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</si>
  <si>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</si>
  <si>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</si>
  <si>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</si>
  <si>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</si>
  <si>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</si>
  <si>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</si>
  <si>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</si>
  <si>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</si>
  <si>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</si>
  <si>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</si>
  <si>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</si>
  <si>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</si>
  <si>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</si>
  <si>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</si>
  <si>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</si>
  <si>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</si>
  <si>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</si>
  <si>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</si>
  <si>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</si>
  <si>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</si>
  <si>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</si>
  <si>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</si>
  <si>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</si>
  <si>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</si>
  <si>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</si>
  <si>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</si>
  <si>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</si>
  <si>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</si>
  <si>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</si>
  <si>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</si>
  <si>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</si>
  <si>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</si>
  <si>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</si>
  <si>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</si>
  <si>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</si>
  <si>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</si>
  <si>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</si>
  <si>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</si>
  <si>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</si>
  <si>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</si>
  <si>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</si>
  <si>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</si>
  <si>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</si>
  <si>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</si>
  <si>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</si>
  <si>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</si>
  <si>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</si>
  <si>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</si>
  <si>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</si>
  <si>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</si>
  <si>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</si>
  <si>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</si>
  <si>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</si>
  <si>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</si>
  <si>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</si>
  <si>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</si>
  <si>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</si>
  <si>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</si>
  <si>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</si>
  <si>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</si>
  <si>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</si>
  <si>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</si>
  <si>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</si>
  <si>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</si>
  <si>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</si>
  <si>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</si>
  <si>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</si>
  <si>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</si>
  <si>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</si>
  <si>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</si>
  <si>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</si>
  <si>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</si>
  <si>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</si>
  <si>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</si>
  <si>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</si>
  <si>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</si>
  <si>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</si>
  <si>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</si>
  <si>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</si>
  <si>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</si>
  <si>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</si>
  <si>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</si>
  <si>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</si>
  <si>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</si>
  <si>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</si>
  <si>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</si>
  <si>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</si>
  <si>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</si>
  <si>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</si>
  <si>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</si>
  <si>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</si>
  <si>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</si>
  <si>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</si>
  <si>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</si>
  <si>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</si>
  <si>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</si>
  <si>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</si>
  <si>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</si>
  <si>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</si>
  <si>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</si>
  <si>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</si>
  <si>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</si>
  <si>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</si>
  <si>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</si>
  <si>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</si>
  <si>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</si>
  <si>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</si>
  <si>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</si>
  <si>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</si>
  <si>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</si>
  <si>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</si>
  <si>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</si>
  <si>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</si>
  <si>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</si>
  <si>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</si>
  <si>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</si>
  <si>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</si>
  <si>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</si>
  <si>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</si>
  <si>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</si>
  <si>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</si>
  <si>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</si>
  <si>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</si>
  <si>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</si>
  <si>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</si>
  <si>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</si>
  <si>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</si>
  <si>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</si>
  <si>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</si>
  <si>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</si>
  <si>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</si>
  <si>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</si>
  <si>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</si>
  <si>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</si>
  <si>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</si>
  <si>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</si>
  <si>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</si>
  <si>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</si>
  <si>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</si>
  <si>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</si>
  <si>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</si>
  <si>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</si>
  <si>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</si>
  <si>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</si>
  <si>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</si>
  <si>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</si>
  <si>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</si>
  <si>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</si>
  <si>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</si>
  <si>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</si>
  <si>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</si>
  <si>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</si>
  <si>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</si>
  <si>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</si>
  <si>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</si>
  <si>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</si>
  <si>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</si>
  <si>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</si>
  <si>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</si>
  <si>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</si>
  <si>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</si>
  <si>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</si>
  <si>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</si>
  <si>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</si>
  <si>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</si>
  <si>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</si>
  <si>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</si>
  <si>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</si>
  <si>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</si>
  <si>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</si>
  <si>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</si>
  <si>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</si>
  <si>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</si>
  <si>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</si>
  <si>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</si>
  <si>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</si>
  <si>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</si>
  <si>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</si>
  <si>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</si>
  <si>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</si>
  <si>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</si>
  <si>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</si>
  <si>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</si>
  <si>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</si>
  <si>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</si>
  <si>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</si>
  <si>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</si>
  <si>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</si>
  <si>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</si>
  <si>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</si>
  <si>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</si>
  <si>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</si>
  <si>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</si>
  <si>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</si>
  <si>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</si>
  <si>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</si>
  <si>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</si>
  <si>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</si>
  <si>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</si>
  <si>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</si>
  <si>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</si>
  <si>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</si>
  <si>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</si>
  <si>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</si>
  <si>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</si>
  <si>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</si>
  <si>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</si>
  <si>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</si>
  <si>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</si>
  <si>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</si>
  <si>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</si>
  <si>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</si>
  <si>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</si>
  <si>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</si>
  <si>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</si>
  <si>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</si>
  <si>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</si>
  <si>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</si>
  <si>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</si>
  <si>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</si>
  <si>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</si>
  <si>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</si>
  <si>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</si>
  <si>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</si>
  <si>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</si>
  <si>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</si>
  <si>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</si>
  <si>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</si>
  <si>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</si>
  <si>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</si>
  <si>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</si>
  <si>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</si>
  <si>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</si>
  <si>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</si>
  <si>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</si>
  <si>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</si>
  <si>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</si>
  <si>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</si>
  <si>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</si>
  <si>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</si>
  <si>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</si>
  <si>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</si>
  <si>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</si>
  <si>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</si>
  <si>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</si>
  <si>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</si>
  <si>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</si>
  <si>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</si>
  <si>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</si>
  <si>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</si>
  <si>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</si>
  <si>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</si>
  <si>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</si>
  <si>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</si>
  <si>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</si>
  <si>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</si>
  <si>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</si>
  <si>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</si>
  <si>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</si>
  <si>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</si>
  <si>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</si>
  <si>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</si>
  <si>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</si>
  <si>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</si>
  <si>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</si>
  <si>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</si>
  <si>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</si>
  <si>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</si>
  <si>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</si>
  <si>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</si>
  <si>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</si>
  <si>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</si>
  <si>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</si>
  <si>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</si>
  <si>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</si>
  <si>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</si>
  <si>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</si>
  <si>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</si>
  <si>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</si>
  <si>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</si>
  <si>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</si>
  <si>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</si>
  <si>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</si>
  <si>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</si>
  <si>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</si>
  <si>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</si>
  <si>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</si>
  <si>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</si>
  <si>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</si>
  <si>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</si>
  <si>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</si>
  <si>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</si>
  <si>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</si>
  <si>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</si>
  <si>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</si>
  <si>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</si>
  <si>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</si>
  <si>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</si>
  <si>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</si>
  <si>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</si>
  <si>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</si>
  <si>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</si>
  <si>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</si>
  <si>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</si>
  <si>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</si>
  <si>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</si>
  <si>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</si>
  <si>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</si>
  <si>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</si>
  <si>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</si>
  <si>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</si>
  <si>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</si>
  <si>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</si>
  <si>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</si>
  <si>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</si>
  <si>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</si>
  <si>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</si>
  <si>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</si>
  <si>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</si>
  <si>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</si>
  <si>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</si>
  <si>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</si>
  <si>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</si>
  <si>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</si>
  <si>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</si>
  <si>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</si>
  <si>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</si>
  <si>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</si>
  <si>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</si>
  <si>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</si>
  <si>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</si>
  <si>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</si>
  <si>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</si>
  <si>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</si>
  <si>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</si>
  <si>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</si>
  <si>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</si>
  <si>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</si>
  <si>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</si>
  <si>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</si>
  <si>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</si>
  <si>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</si>
  <si>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</si>
  <si>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</si>
  <si>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</si>
  <si>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</si>
  <si>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</si>
  <si>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</si>
  <si>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</si>
  <si>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</si>
  <si>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</si>
  <si>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</si>
  <si>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</si>
  <si>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</si>
  <si>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</si>
  <si>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</si>
  <si>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</si>
  <si>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</si>
  <si>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</si>
  <si>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</si>
  <si>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</si>
  <si>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</si>
  <si>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</si>
  <si>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</si>
  <si>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</si>
  <si>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</si>
  <si>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</si>
  <si>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</si>
  <si>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</si>
  <si>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</si>
  <si>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</si>
  <si>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</si>
  <si>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</si>
  <si>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</si>
  <si>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</si>
  <si>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</si>
  <si>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</si>
  <si>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</si>
  <si>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</si>
  <si>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</si>
  <si>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</si>
  <si>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</si>
  <si>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</si>
  <si>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</si>
  <si>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</si>
  <si>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</si>
  <si>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</si>
  <si>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</si>
  <si>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</si>
  <si>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</si>
  <si>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</si>
  <si>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</si>
  <si>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</si>
  <si>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</si>
  <si>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</si>
  <si>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</si>
  <si>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</si>
  <si>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</si>
  <si>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</si>
  <si>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</si>
  <si>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</si>
  <si>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</si>
  <si>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</si>
  <si>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</si>
  <si>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</si>
  <si>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</si>
  <si>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</si>
  <si>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</si>
  <si>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</si>
  <si>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</si>
  <si>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</si>
  <si>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</si>
  <si>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</si>
  <si>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</si>
  <si>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</si>
  <si>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</si>
  <si>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</si>
  <si>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</si>
  <si>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</si>
  <si>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</si>
  <si>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</si>
  <si>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</si>
  <si>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</si>
  <si>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</si>
  <si>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</si>
  <si>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</si>
  <si>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</si>
  <si>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</si>
  <si>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</si>
  <si>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</si>
  <si>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</si>
  <si>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</si>
  <si>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</si>
  <si>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</si>
  <si>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</si>
  <si>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</si>
  <si>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</si>
  <si>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</si>
  <si>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</si>
  <si>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</si>
  <si>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</si>
  <si>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</si>
  <si>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</si>
  <si>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</si>
  <si>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</si>
  <si>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</si>
  <si>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</si>
  <si>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</si>
  <si>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</si>
  <si>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</si>
  <si>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</si>
  <si>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</si>
  <si>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</si>
  <si>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</si>
  <si>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</si>
  <si>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</si>
  <si>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</si>
  <si>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</si>
  <si>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</si>
  <si>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</si>
  <si>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</si>
  <si>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</si>
  <si>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</si>
  <si>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</si>
  <si>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</si>
  <si>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</si>
  <si>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</si>
  <si>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</si>
  <si>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</si>
  <si>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</si>
  <si>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</si>
  <si>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</si>
  <si>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</si>
  <si>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</si>
  <si>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</si>
  <si>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</si>
  <si>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</si>
  <si>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</si>
  <si>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</si>
  <si>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</si>
  <si>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</si>
  <si>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</si>
  <si>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</si>
  <si>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</si>
  <si>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</si>
  <si>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</si>
  <si>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</si>
  <si>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</si>
  <si>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</si>
  <si>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</si>
  <si>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</si>
  <si>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</si>
  <si>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</si>
  <si>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</si>
  <si>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</si>
  <si>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</si>
  <si>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</si>
  <si>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</si>
  <si>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</si>
  <si>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</si>
  <si>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</si>
  <si>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</si>
  <si>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</si>
  <si>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</si>
  <si>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</si>
  <si>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</si>
  <si>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</si>
  <si>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</si>
  <si>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</si>
  <si>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</si>
  <si>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</si>
  <si>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</si>
  <si>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</si>
  <si>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</si>
  <si>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</si>
  <si>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</si>
  <si>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</si>
  <si>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</si>
  <si>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</si>
  <si>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</si>
  <si>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</si>
  <si>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</si>
  <si>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</si>
  <si>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</si>
  <si>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</si>
  <si>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</si>
  <si>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</si>
  <si>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</si>
  <si>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</si>
  <si>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</si>
  <si>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</si>
  <si>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</si>
  <si>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</si>
  <si>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</si>
  <si>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</si>
  <si>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</si>
  <si>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</si>
  <si>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</si>
  <si>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</si>
  <si>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</si>
  <si>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</si>
  <si>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</si>
  <si>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</si>
  <si>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</si>
  <si>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</si>
  <si>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</si>
  <si>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</si>
  <si>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</si>
  <si>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</si>
  <si>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</si>
  <si>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</si>
  <si>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</si>
  <si>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</si>
  <si>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</si>
  <si>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</si>
  <si>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</si>
  <si>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</si>
  <si>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</si>
  <si>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</si>
  <si>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</si>
  <si>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</si>
  <si>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</si>
  <si>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</si>
  <si>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</si>
  <si>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</si>
  <si>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</si>
  <si>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</si>
  <si>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</si>
  <si>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</si>
  <si>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</si>
  <si>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</si>
  <si>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</si>
  <si>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</si>
  <si>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</si>
  <si>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</si>
  <si>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</si>
  <si>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</si>
  <si>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</si>
  <si>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</si>
  <si>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</si>
  <si>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</si>
  <si>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</si>
  <si>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</si>
  <si>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</si>
  <si>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</si>
  <si>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</si>
  <si>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</si>
  <si>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</si>
  <si>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</si>
  <si>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</si>
  <si>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</si>
  <si>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</si>
  <si>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</si>
  <si>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</si>
  <si>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</si>
  <si>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</si>
  <si>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</si>
  <si>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</si>
  <si>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</si>
  <si>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</si>
  <si>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</si>
  <si>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</si>
  <si>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</si>
  <si>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</si>
  <si>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</si>
  <si>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</si>
  <si>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</si>
  <si>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</si>
  <si>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</si>
  <si>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</si>
  <si>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</si>
  <si>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</si>
  <si>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</si>
  <si>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</si>
  <si>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</si>
  <si>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</si>
  <si>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</si>
  <si>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</si>
  <si>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</si>
  <si>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</si>
  <si>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</si>
  <si>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</si>
  <si>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</si>
  <si>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</si>
  <si>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</si>
  <si>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</si>
  <si>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</si>
  <si>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</si>
  <si>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</si>
  <si>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</si>
  <si>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</si>
  <si>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</si>
  <si>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</si>
  <si>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</si>
  <si>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</si>
  <si>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</si>
  <si>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</si>
  <si>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</si>
  <si>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</si>
  <si>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</si>
  <si>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</si>
  <si>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</si>
  <si>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</si>
  <si>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</si>
  <si>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</si>
  <si>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</si>
  <si>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</si>
  <si>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</si>
  <si>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</si>
  <si>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</si>
  <si>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</si>
  <si>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</si>
  <si>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</si>
  <si>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</si>
  <si>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</si>
  <si>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</si>
  <si>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</si>
  <si>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</si>
  <si>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</si>
  <si>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</si>
  <si>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</si>
  <si>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</si>
  <si>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</si>
  <si>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</si>
  <si>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</si>
  <si>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</si>
  <si>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</si>
  <si>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</si>
  <si>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</si>
  <si>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</si>
  <si>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</si>
  <si>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</si>
  <si>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</si>
  <si>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</si>
  <si>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</si>
  <si>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</si>
  <si>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</si>
  <si>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</si>
  <si>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</si>
  <si>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</si>
  <si>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</si>
  <si>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</si>
  <si>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</si>
  <si>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</si>
  <si>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</si>
  <si>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</si>
  <si>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</si>
  <si>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</si>
  <si>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</si>
  <si>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</si>
  <si>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</si>
  <si>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</si>
  <si>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</si>
  <si>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</si>
  <si>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</si>
  <si>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</si>
  <si>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</si>
  <si>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</si>
  <si>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</si>
  <si>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</si>
  <si>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</si>
  <si>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</si>
  <si>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</si>
  <si>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</si>
  <si>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</si>
  <si>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</si>
  <si>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</si>
  <si>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</si>
  <si>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</si>
  <si>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</si>
  <si>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</si>
  <si>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</si>
  <si>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</si>
  <si>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</si>
  <si>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</si>
  <si>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</si>
  <si>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</si>
  <si>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</si>
  <si>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</si>
  <si>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</si>
  <si>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</si>
  <si>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</si>
  <si>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</si>
  <si>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</si>
  <si>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</si>
  <si>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</si>
  <si>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</si>
  <si>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</si>
  <si>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</si>
  <si>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</si>
  <si>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</si>
  <si>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</si>
  <si>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</si>
  <si>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</si>
  <si>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</si>
  <si>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</si>
  <si>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</si>
  <si>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</si>
  <si>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</si>
  <si>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</si>
  <si>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</si>
  <si>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</si>
  <si>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</si>
  <si>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</si>
  <si>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</si>
  <si>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</si>
  <si>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</si>
  <si>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</si>
  <si>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</si>
  <si>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</si>
  <si>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</si>
  <si>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</si>
  <si>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</si>
  <si>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</si>
  <si>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</si>
  <si>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</si>
  <si>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</si>
  <si>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</si>
  <si>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</si>
  <si>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</si>
  <si>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</si>
  <si>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</si>
  <si>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</si>
  <si>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</si>
  <si>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</si>
  <si>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</si>
  <si>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</si>
  <si>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</si>
  <si>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</si>
  <si>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</si>
  <si>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</si>
  <si>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</si>
  <si>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</si>
  <si>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</si>
  <si>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</si>
  <si>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</si>
  <si>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</si>
  <si>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</si>
  <si>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</si>
  <si>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</si>
  <si>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</si>
  <si>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</si>
  <si>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</si>
  <si>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</si>
  <si>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</si>
  <si>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</si>
  <si>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</si>
  <si>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</si>
  <si>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</si>
  <si>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</si>
  <si>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</si>
  <si>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</si>
  <si>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</si>
  <si>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</si>
  <si>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</si>
  <si>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</si>
  <si>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</si>
  <si>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</si>
  <si>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</si>
  <si>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</si>
  <si>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</si>
  <si>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</si>
  <si>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</si>
  <si>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</si>
  <si>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</si>
  <si>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</si>
  <si>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</si>
  <si>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</si>
  <si>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</si>
  <si>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</si>
  <si>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</si>
  <si>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</si>
  <si>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</si>
  <si>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</si>
  <si>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</si>
  <si>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</si>
  <si>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</si>
  <si>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</si>
  <si>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</si>
  <si>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</si>
  <si>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</si>
  <si>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</si>
  <si>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</si>
  <si>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</si>
  <si>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</si>
  <si>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</si>
  <si>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</si>
  <si>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</si>
  <si>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</si>
  <si>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</si>
  <si>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</si>
  <si>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</si>
  <si>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</si>
  <si>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</si>
  <si>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</si>
  <si>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</si>
  <si>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</si>
  <si>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</si>
  <si>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</si>
  <si>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</si>
  <si>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</si>
  <si>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</si>
  <si>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</si>
  <si>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</si>
  <si>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</si>
  <si>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</si>
  <si>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</si>
  <si>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</si>
  <si>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</si>
  <si>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</si>
  <si>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</si>
  <si>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</si>
  <si>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</si>
  <si>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</si>
  <si>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</si>
  <si>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</si>
  <si>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</si>
  <si>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</si>
  <si>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</si>
  <si>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</si>
  <si>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</si>
  <si>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</si>
  <si>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</si>
  <si>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</si>
  <si>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</si>
  <si>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</si>
  <si>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</si>
  <si>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</si>
  <si>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</si>
  <si>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</si>
  <si>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</si>
  <si>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</si>
  <si>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</si>
  <si>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</si>
  <si>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</si>
  <si>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</si>
  <si>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</si>
  <si>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</si>
  <si>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</si>
  <si>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</si>
  <si>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</si>
  <si>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</si>
  <si>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</si>
  <si>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</si>
  <si>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</si>
  <si>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</si>
  <si>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</si>
  <si>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</si>
  <si>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</si>
  <si>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</si>
  <si>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</si>
  <si>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</si>
  <si>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</si>
  <si>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</si>
  <si>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</si>
  <si>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</si>
  <si>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</si>
  <si>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</si>
  <si>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</si>
  <si>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</si>
  <si>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</si>
  <si>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</si>
  <si>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</si>
  <si>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</si>
  <si>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</si>
  <si>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</si>
  <si>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</si>
  <si>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</si>
  <si>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</si>
  <si>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</si>
  <si>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</si>
  <si>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</si>
  <si>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</si>
  <si>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</si>
  <si>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</si>
  <si>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</si>
  <si>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</si>
  <si>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</si>
  <si>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</si>
  <si>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</si>
  <si>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</si>
  <si>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</si>
  <si>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</si>
  <si>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</si>
  <si>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</si>
  <si>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</si>
  <si>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</si>
  <si>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</si>
  <si>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</si>
  <si>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</si>
  <si>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</si>
  <si>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</si>
  <si>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</si>
  <si>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</si>
  <si>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</si>
  <si>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</si>
  <si>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</si>
  <si>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</si>
  <si>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</si>
  <si>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</si>
  <si>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</si>
  <si>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</si>
  <si>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</si>
  <si>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</si>
  <si>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</si>
  <si>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</si>
  <si>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</si>
  <si>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</si>
  <si>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</si>
  <si>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</si>
  <si>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</si>
  <si>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</si>
  <si>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</si>
  <si>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</si>
  <si>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</si>
  <si>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</si>
  <si>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</si>
  <si>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</si>
  <si>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</si>
  <si>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</si>
  <si>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</si>
  <si>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</si>
  <si>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</si>
  <si>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</si>
  <si>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</si>
  <si>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</si>
  <si>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</si>
  <si>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</si>
  <si>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</si>
  <si>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</si>
  <si>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</si>
  <si>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</si>
  <si>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</si>
  <si>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</si>
  <si>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</si>
  <si>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</si>
  <si>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</si>
  <si>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</si>
  <si>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</si>
  <si>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</si>
  <si>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</si>
  <si>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</si>
  <si>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</si>
  <si>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</si>
  <si>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</si>
  <si>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</si>
  <si>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</si>
  <si>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</si>
  <si>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</si>
  <si>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</si>
  <si>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</si>
  <si>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</si>
  <si>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</si>
  <si>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</si>
  <si>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</si>
  <si>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</si>
  <si>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</si>
  <si>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</si>
  <si>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</si>
  <si>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</si>
  <si>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</si>
  <si>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</si>
  <si>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</si>
  <si>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</si>
  <si>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</si>
  <si>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</si>
  <si>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</si>
  <si>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</si>
  <si>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</si>
  <si>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</si>
  <si>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</si>
  <si>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</si>
  <si>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</si>
  <si>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</si>
  <si>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</si>
  <si>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</si>
  <si>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</si>
  <si>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</si>
  <si>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</si>
  <si>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</si>
  <si>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</si>
  <si>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</si>
  <si>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</si>
  <si>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</si>
  <si>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</si>
  <si>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</si>
  <si>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</si>
  <si>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</si>
  <si>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</si>
  <si>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</si>
  <si>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</si>
  <si>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</si>
  <si>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</si>
  <si>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</si>
  <si>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</si>
  <si>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</si>
  <si>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</si>
  <si>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</si>
  <si>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</si>
  <si>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</si>
  <si>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</si>
  <si>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</si>
  <si>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</si>
  <si>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</si>
  <si>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</si>
  <si>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</si>
  <si>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</si>
  <si>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</si>
  <si>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</si>
  <si>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</si>
  <si>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</si>
  <si>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</si>
  <si>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</si>
  <si>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</si>
  <si>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</si>
  <si>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</si>
  <si>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</si>
  <si>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</si>
  <si>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</si>
  <si>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</si>
  <si>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</si>
  <si>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</si>
  <si>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</si>
  <si>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</si>
  <si>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</si>
  <si>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</si>
  <si>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</si>
  <si>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</si>
  <si>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</si>
  <si>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</si>
  <si>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</si>
  <si>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</si>
  <si>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</si>
  <si>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</si>
  <si>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</si>
  <si>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</si>
  <si>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</si>
  <si>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</si>
  <si>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</si>
  <si>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</si>
  <si>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</si>
  <si>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</si>
  <si>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</si>
  <si>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</si>
  <si>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</si>
  <si>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</si>
  <si>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</si>
  <si>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</si>
  <si>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</si>
  <si>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</si>
  <si>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</si>
  <si>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</si>
  <si>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</si>
  <si>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</si>
  <si>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</si>
  <si>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</si>
  <si>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</si>
  <si>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</si>
  <si>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</si>
  <si>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</si>
  <si>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</si>
  <si>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</si>
  <si>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</si>
  <si>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</si>
  <si>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</si>
  <si>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</si>
  <si>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</si>
  <si>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</si>
  <si>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</si>
  <si>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</si>
  <si>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</si>
  <si>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</si>
  <si>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</si>
  <si>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</si>
  <si>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</si>
  <si>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</si>
  <si>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</si>
  <si>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</si>
  <si>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</si>
  <si>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</si>
  <si>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</si>
  <si>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</si>
  <si>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</si>
  <si>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</si>
  <si>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</si>
  <si>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</si>
  <si>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</si>
  <si>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</si>
  <si>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</si>
  <si>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</si>
  <si>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</si>
  <si>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</si>
  <si>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</si>
  <si>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</si>
  <si>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</si>
  <si>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</si>
  <si>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</si>
  <si>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</si>
  <si>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</si>
  <si>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</si>
  <si>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</si>
  <si>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</si>
  <si>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</si>
  <si>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</si>
  <si>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</si>
  <si>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</si>
  <si>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</si>
  <si>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</si>
  <si>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</si>
  <si>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</si>
  <si>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</si>
  <si>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</si>
  <si>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</si>
  <si>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</si>
  <si>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</si>
  <si>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</si>
  <si>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</si>
  <si>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</si>
  <si>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</si>
  <si>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</si>
  <si>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</si>
  <si>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</si>
  <si>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</si>
  <si>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</si>
  <si>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</si>
  <si>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</si>
  <si>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</si>
  <si>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</si>
  <si>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</si>
  <si>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</si>
  <si>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</si>
  <si>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</si>
  <si>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</si>
  <si>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</si>
  <si>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</si>
  <si>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</si>
  <si>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</si>
  <si>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</si>
  <si>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</si>
  <si>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</si>
  <si>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</si>
  <si>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</si>
  <si>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</si>
  <si>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</si>
  <si>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</si>
  <si>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</si>
  <si>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</si>
  <si>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</si>
  <si>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</si>
  <si>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</si>
  <si>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</si>
  <si>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</si>
  <si>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</si>
  <si>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</si>
  <si>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</si>
  <si>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</si>
  <si>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</si>
  <si>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</si>
  <si>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</si>
  <si>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</si>
  <si>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</si>
  <si>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</si>
  <si>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</si>
  <si>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</si>
  <si>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</si>
  <si>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</si>
  <si>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</si>
  <si>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</si>
  <si>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</si>
  <si>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</si>
  <si>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</si>
  <si>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</si>
  <si>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</si>
  <si>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</si>
  <si>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</si>
  <si>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</si>
  <si>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</si>
  <si>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</si>
  <si>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</si>
  <si>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</si>
  <si>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</si>
  <si>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</si>
  <si>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</si>
  <si>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</si>
  <si>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</si>
  <si>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</si>
  <si>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</si>
  <si>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</si>
  <si>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</si>
  <si>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</si>
  <si>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</si>
  <si>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</si>
  <si>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</si>
  <si>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</si>
  <si>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</si>
  <si>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</si>
  <si>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</si>
  <si>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</si>
  <si>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</si>
  <si>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</si>
  <si>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</si>
  <si>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</si>
  <si>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</si>
  <si>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</si>
  <si>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</si>
  <si>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</si>
  <si>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</si>
  <si>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</si>
  <si>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</si>
  <si>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</si>
  <si>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</si>
  <si>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</si>
  <si>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</si>
  <si>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</si>
  <si>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</si>
  <si>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</si>
  <si>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</si>
  <si>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</si>
  <si>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</si>
  <si>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</si>
  <si>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</si>
  <si>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</si>
  <si>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</si>
  <si>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</si>
  <si>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</si>
  <si>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</si>
  <si>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</si>
  <si>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</si>
  <si>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</si>
  <si>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</si>
  <si>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</si>
  <si>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</si>
  <si>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</si>
  <si>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</si>
  <si>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</si>
  <si>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</si>
  <si>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</si>
  <si>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</si>
  <si>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</si>
  <si>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</si>
  <si>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</si>
  <si>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</si>
  <si>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</si>
  <si>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</si>
  <si>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</si>
  <si>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</si>
  <si>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</si>
  <si>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</si>
  <si>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</si>
  <si>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</si>
  <si>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</si>
  <si>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</si>
  <si>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</si>
  <si>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</si>
  <si>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</si>
  <si>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</si>
  <si>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</si>
  <si>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</si>
  <si>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</si>
  <si>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</si>
  <si>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</si>
  <si>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</si>
  <si>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</si>
  <si>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</si>
  <si>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</si>
  <si>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</si>
  <si>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</si>
  <si>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</si>
  <si>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</si>
  <si>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</si>
  <si>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</si>
  <si>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</si>
  <si>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</si>
  <si>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</si>
  <si>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</si>
  <si>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</si>
  <si>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</si>
  <si>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</si>
  <si>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</si>
  <si>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</si>
  <si>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</si>
  <si>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</si>
  <si>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</si>
  <si>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</si>
  <si>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</si>
  <si>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</si>
  <si>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</si>
  <si>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</si>
  <si>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</si>
  <si>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</si>
  <si>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</si>
  <si>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</si>
  <si>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</si>
  <si>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</si>
  <si>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</si>
  <si>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</si>
  <si>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</si>
  <si>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</si>
  <si>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</si>
  <si>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</si>
  <si>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</si>
  <si>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</si>
  <si>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</si>
  <si>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</si>
  <si>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</si>
  <si>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</si>
  <si>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</si>
  <si>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</si>
  <si>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</si>
  <si>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</si>
  <si>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</si>
  <si>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</si>
  <si>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</si>
  <si>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</si>
  <si>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</si>
  <si>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</si>
  <si>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</si>
  <si>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</si>
  <si>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</si>
  <si>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</si>
  <si>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</si>
  <si>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</si>
  <si>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</si>
  <si>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</si>
  <si>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</si>
  <si>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</si>
  <si>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</si>
  <si>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</si>
  <si>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</si>
  <si>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</si>
  <si>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</si>
  <si>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</si>
  <si>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</si>
  <si>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</si>
  <si>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</si>
  <si>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</si>
  <si>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</si>
  <si>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</si>
  <si>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</si>
  <si>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</si>
  <si>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</si>
  <si>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</si>
  <si>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</si>
  <si>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</si>
  <si>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</si>
  <si>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</si>
  <si>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</si>
  <si>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</si>
  <si>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</si>
  <si>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</si>
  <si>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</si>
  <si>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</si>
  <si>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</si>
  <si>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</si>
  <si>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</si>
  <si>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</si>
  <si>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</si>
  <si>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</si>
  <si>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</si>
  <si>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</si>
  <si>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</si>
  <si>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</si>
  <si>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</si>
  <si>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</si>
  <si>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</si>
  <si>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</si>
  <si>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</si>
  <si>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</si>
  <si>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</si>
  <si>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</si>
  <si>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</si>
  <si>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</si>
  <si>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</si>
  <si>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</si>
  <si>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</si>
  <si>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</si>
  <si>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</si>
  <si>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</si>
  <si>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</si>
  <si>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</si>
  <si>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</si>
  <si>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</si>
  <si>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</si>
  <si>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</si>
  <si>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</si>
  <si>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</si>
  <si>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</si>
  <si>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</si>
  <si>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</si>
  <si>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</si>
  <si>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</si>
  <si>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</si>
  <si>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</si>
  <si>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</si>
  <si>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</si>
  <si>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</si>
  <si>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</si>
  <si>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</si>
  <si>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</si>
  <si>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</si>
  <si>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</si>
  <si>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</si>
  <si>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</si>
  <si>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</si>
  <si>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</si>
  <si>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</si>
  <si>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</si>
  <si>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</si>
  <si>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</si>
  <si>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</si>
  <si>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</si>
  <si>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</si>
  <si>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</si>
  <si>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</si>
  <si>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</si>
  <si>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</si>
  <si>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</si>
  <si>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</si>
  <si>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</si>
  <si>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</si>
  <si>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</si>
  <si>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</si>
  <si>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</si>
  <si>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</si>
  <si>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</si>
  <si>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</si>
  <si>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</si>
  <si>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</si>
  <si>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</si>
  <si>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</si>
  <si>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</si>
  <si>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</si>
  <si>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</si>
  <si>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</si>
  <si>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</si>
  <si>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</si>
  <si>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</si>
  <si>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</si>
  <si>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</si>
  <si>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</si>
  <si>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</si>
  <si>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</si>
  <si>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</si>
  <si>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</si>
  <si>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</si>
  <si>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</si>
  <si>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</si>
  <si>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</si>
  <si>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</si>
  <si>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</si>
  <si>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</si>
  <si>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</si>
  <si>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</si>
  <si>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</si>
  <si>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</si>
  <si>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</si>
  <si>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</si>
  <si>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</si>
  <si>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</si>
  <si>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</si>
  <si>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</si>
  <si>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</si>
  <si>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</si>
  <si>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</si>
  <si>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</si>
  <si>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</si>
  <si>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</si>
  <si>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</si>
  <si>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</si>
  <si>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</si>
  <si>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</si>
  <si>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</si>
  <si>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</si>
  <si>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</si>
  <si>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</si>
  <si>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</si>
  <si>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</si>
  <si>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</si>
  <si>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</si>
  <si>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</si>
  <si>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</si>
  <si>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</si>
  <si>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</si>
  <si>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</si>
  <si>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</si>
  <si>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</si>
  <si>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</si>
  <si>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</si>
  <si>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</si>
  <si>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</si>
  <si>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</si>
  <si>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</si>
  <si>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</si>
  <si>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</si>
  <si>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</si>
  <si>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</si>
  <si>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</si>
  <si>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</si>
  <si>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</si>
  <si>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</si>
  <si>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</si>
  <si>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</si>
  <si>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</si>
  <si>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</si>
  <si>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</si>
  <si>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</si>
  <si>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</si>
  <si>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</si>
  <si>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</si>
  <si>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</si>
  <si>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</si>
  <si>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</si>
  <si>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</si>
  <si>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</si>
  <si>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</si>
  <si>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</si>
  <si>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</si>
  <si>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</si>
  <si>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</si>
  <si>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</si>
  <si>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</si>
  <si>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</si>
  <si>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</si>
  <si>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</si>
  <si>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</si>
  <si>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</si>
  <si>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</si>
  <si>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</si>
  <si>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</si>
  <si>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</si>
  <si>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</si>
  <si>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</si>
  <si>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</si>
  <si>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</si>
  <si>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</si>
  <si>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</si>
  <si>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</si>
  <si>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</si>
  <si>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</si>
  <si>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</si>
  <si>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</si>
  <si>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</si>
  <si>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</si>
  <si>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</si>
  <si>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</si>
  <si>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</si>
  <si>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</si>
  <si>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</si>
  <si>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</si>
  <si>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</si>
  <si>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</si>
  <si>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</si>
  <si>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</si>
  <si>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</si>
  <si>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</si>
  <si>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</si>
  <si>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</si>
  <si>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</si>
  <si>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</si>
  <si>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</si>
  <si>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</si>
  <si>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</si>
  <si>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</si>
  <si>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</si>
  <si>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</si>
  <si>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</si>
  <si>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</si>
  <si>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</si>
  <si>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</si>
  <si>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</si>
  <si>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</si>
  <si>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</si>
  <si>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</si>
  <si>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</si>
  <si>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</si>
  <si>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</si>
  <si>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</si>
  <si>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</si>
  <si>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</si>
  <si>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</si>
  <si>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</si>
  <si>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</si>
  <si>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</si>
  <si>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</si>
  <si>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</si>
  <si>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</si>
  <si>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</si>
  <si>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</si>
  <si>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</si>
  <si>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</si>
  <si>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</si>
  <si>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</si>
  <si>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</si>
  <si>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</si>
  <si>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</si>
  <si>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</si>
  <si>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</si>
  <si>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</si>
  <si>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</si>
  <si>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</si>
  <si>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</si>
  <si>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</si>
  <si>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</si>
  <si>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</si>
  <si>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</si>
  <si>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</si>
  <si>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</si>
  <si>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</si>
  <si>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</si>
  <si>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</si>
  <si>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</si>
  <si>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</si>
  <si>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</si>
  <si>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</si>
  <si>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</si>
  <si>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</si>
  <si>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</si>
  <si>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</si>
  <si>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</si>
  <si>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</si>
  <si>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</si>
  <si>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</si>
  <si>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</si>
  <si>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</si>
  <si>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</si>
  <si>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</si>
  <si>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</si>
  <si>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</si>
  <si>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</si>
  <si>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</si>
  <si>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</si>
  <si>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</si>
  <si>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</si>
  <si>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</si>
  <si>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</si>
  <si>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</si>
  <si>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</si>
  <si>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</si>
  <si>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</si>
  <si>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</si>
  <si>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</si>
  <si>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</si>
  <si>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</si>
  <si>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</si>
  <si>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</si>
  <si>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</si>
  <si>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</si>
  <si>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</si>
  <si>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</si>
  <si>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</si>
  <si>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</si>
  <si>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</si>
  <si>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</si>
  <si>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</si>
  <si>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</si>
  <si>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</si>
  <si>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</si>
  <si>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</si>
  <si>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</si>
  <si>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</si>
  <si>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</si>
  <si>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</si>
  <si>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</si>
  <si>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</si>
  <si>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</si>
  <si>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</si>
  <si>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</si>
  <si>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</si>
  <si>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</si>
  <si>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</si>
  <si>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</si>
  <si>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</si>
  <si>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</si>
  <si>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</si>
  <si>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</si>
  <si>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</si>
  <si>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</si>
  <si>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</si>
  <si>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</si>
  <si>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</si>
  <si>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</si>
  <si>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</si>
  <si>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</si>
  <si>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</si>
  <si>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</si>
  <si>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</si>
  <si>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</si>
  <si>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</si>
  <si>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</si>
  <si>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</si>
  <si>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</si>
  <si>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</si>
  <si>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</si>
  <si>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</si>
  <si>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</si>
  <si>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</si>
  <si>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</si>
  <si>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</si>
  <si>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</si>
  <si>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</si>
  <si>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</si>
  <si>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</si>
  <si>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</si>
  <si>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</si>
  <si>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</si>
  <si>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</si>
  <si>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</si>
  <si>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</si>
  <si>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</si>
  <si>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</si>
  <si>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</si>
  <si>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</si>
  <si>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</si>
  <si>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</si>
  <si>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</si>
  <si>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</si>
  <si>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</si>
  <si>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</si>
  <si>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</si>
  <si>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</si>
  <si>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</si>
  <si>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</si>
  <si>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</si>
  <si>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</si>
  <si>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</si>
  <si>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</si>
  <si>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</si>
  <si>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</si>
  <si>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</si>
  <si>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</si>
  <si>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</si>
  <si>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</si>
  <si>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</si>
  <si>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</si>
  <si>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</si>
  <si>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</si>
  <si>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</si>
  <si>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</si>
  <si>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</si>
  <si>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</si>
  <si>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</si>
  <si>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</si>
  <si>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</si>
  <si>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</si>
  <si>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</si>
  <si>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</si>
  <si>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</si>
  <si>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</si>
  <si>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</si>
  <si>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</si>
  <si>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</si>
  <si>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</si>
  <si>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</si>
  <si>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</si>
  <si>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</si>
  <si>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</si>
  <si>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</si>
  <si>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</si>
  <si>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</si>
  <si>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</si>
  <si>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</si>
  <si>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</si>
  <si>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</si>
  <si>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</si>
  <si>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</si>
  <si>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</si>
  <si>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</si>
  <si>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</si>
  <si>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</si>
  <si>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</si>
  <si>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</si>
  <si>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</si>
  <si>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</si>
  <si>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</si>
  <si>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</si>
  <si>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</si>
  <si>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</si>
  <si>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</si>
  <si>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</si>
  <si>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</si>
  <si>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</si>
  <si>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</si>
  <si>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</si>
  <si>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</si>
  <si>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</si>
  <si>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</si>
  <si>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</si>
  <si>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</si>
  <si>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</si>
  <si>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</si>
  <si>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</si>
  <si>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</si>
  <si>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</si>
  <si>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</si>
  <si>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</si>
  <si>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</si>
  <si>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</si>
  <si>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</si>
  <si>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</si>
  <si>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</si>
  <si>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</si>
  <si>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</si>
  <si>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</si>
  <si>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</si>
  <si>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</si>
  <si>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</si>
  <si>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</si>
  <si>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</si>
  <si>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</si>
  <si>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</si>
  <si>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</si>
  <si>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</si>
  <si>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</si>
  <si>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</si>
  <si>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</si>
  <si>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</si>
  <si>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</si>
  <si>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</si>
  <si>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</si>
  <si>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</si>
  <si>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</si>
  <si>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</si>
  <si>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</si>
  <si>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</si>
  <si>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</si>
  <si>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</si>
  <si>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</si>
  <si>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</si>
  <si>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</si>
  <si>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</si>
  <si>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</si>
  <si>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</si>
  <si>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</si>
  <si>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</si>
  <si>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</si>
  <si>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</si>
  <si>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</si>
  <si>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</si>
  <si>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</si>
  <si>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</si>
  <si>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</si>
  <si>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</si>
  <si>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</si>
  <si>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</si>
  <si>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</si>
  <si>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</si>
  <si>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</si>
  <si>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</si>
  <si>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</si>
  <si>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</si>
  <si>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</si>
  <si>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</si>
  <si>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</si>
  <si>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</si>
  <si>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</si>
  <si>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</si>
  <si>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</si>
  <si>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</si>
  <si>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</si>
  <si>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</si>
  <si>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</si>
  <si>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</si>
  <si>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</si>
  <si>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</si>
  <si>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</si>
  <si>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</si>
  <si>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</si>
  <si>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</si>
  <si>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</si>
  <si>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</si>
  <si>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</si>
  <si>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</si>
  <si>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</si>
  <si>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</si>
  <si>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</si>
  <si>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</si>
  <si>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</si>
  <si>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</si>
  <si>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</si>
  <si>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</si>
  <si>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</si>
  <si>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</si>
  <si>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</si>
  <si>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</si>
  <si>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</si>
  <si>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</si>
  <si>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</si>
  <si>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</si>
  <si>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</si>
  <si>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</si>
  <si>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</si>
  <si>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</si>
  <si>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</si>
  <si>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</si>
  <si>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</si>
  <si>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</si>
  <si>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</si>
  <si>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</si>
  <si>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</si>
  <si>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</si>
  <si>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</si>
  <si>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</si>
  <si>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</si>
  <si>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</si>
  <si>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</si>
  <si>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</si>
  <si>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</si>
  <si>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</si>
  <si>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</si>
  <si>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</si>
  <si>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</si>
  <si>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</si>
  <si>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</si>
  <si>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</si>
  <si>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</si>
  <si>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</si>
  <si>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</si>
  <si>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</si>
  <si>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</si>
  <si>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</si>
  <si>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</si>
  <si>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</si>
  <si>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</si>
  <si>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</si>
  <si>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</si>
  <si>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</si>
  <si>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</si>
  <si>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</si>
  <si>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</si>
  <si>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</si>
  <si>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</si>
  <si>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</si>
  <si>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</si>
  <si>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</si>
  <si>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</si>
  <si>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</si>
  <si>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</si>
  <si>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</si>
  <si>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</si>
  <si>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</si>
  <si>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</si>
  <si>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</si>
  <si>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</si>
  <si>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</si>
  <si>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</si>
  <si>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</si>
  <si>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</si>
  <si>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</si>
  <si>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</si>
  <si>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</si>
  <si>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</si>
  <si>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</si>
  <si>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</si>
  <si>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</si>
  <si>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</si>
  <si>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</si>
  <si>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</si>
  <si>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</si>
  <si>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</si>
  <si>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</si>
  <si>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</si>
  <si>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</si>
  <si>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</si>
  <si>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</si>
  <si>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</si>
  <si>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</si>
  <si>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</si>
  <si>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</si>
  <si>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</si>
  <si>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</si>
  <si>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</si>
  <si>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</si>
  <si>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</si>
  <si>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</si>
  <si>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</si>
  <si>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</si>
  <si>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</si>
  <si>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</si>
  <si>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</si>
  <si>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</si>
  <si>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</si>
  <si>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</si>
  <si>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</si>
  <si>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</si>
  <si>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</si>
  <si>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</si>
  <si>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</si>
  <si>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</si>
  <si>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</si>
  <si>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</si>
  <si>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</si>
  <si>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</si>
  <si>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</si>
  <si>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</si>
  <si>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</si>
  <si>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</si>
  <si>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</si>
  <si>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</si>
  <si>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</si>
  <si>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</si>
  <si>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</si>
  <si>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</si>
  <si>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</si>
  <si>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</si>
  <si>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</si>
  <si>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</si>
  <si>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</si>
  <si>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</si>
  <si>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</si>
  <si>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</si>
  <si>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</si>
  <si>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</si>
  <si>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</si>
  <si>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</si>
  <si>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</si>
  <si>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</si>
  <si>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</si>
  <si>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</si>
  <si>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</si>
  <si>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</si>
  <si>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</si>
  <si>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</si>
  <si>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</si>
  <si>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</si>
  <si>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</si>
  <si>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</si>
  <si>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</si>
  <si>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</si>
  <si>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</si>
  <si>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</si>
  <si>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</si>
  <si>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</si>
  <si>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</si>
  <si>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</si>
  <si>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</si>
  <si>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</si>
  <si>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</si>
  <si>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</si>
  <si>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</si>
  <si>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</si>
  <si>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</si>
  <si>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</si>
  <si>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</si>
  <si>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</si>
  <si>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</si>
  <si>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</si>
  <si>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</si>
  <si>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</si>
  <si>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</si>
  <si>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</si>
  <si>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</si>
  <si>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</si>
  <si>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</si>
  <si>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</si>
  <si>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</si>
  <si>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</si>
  <si>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</si>
  <si>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</si>
  <si>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</si>
  <si>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</si>
  <si>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</si>
  <si>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</si>
  <si>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</si>
  <si>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</si>
  <si>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</si>
  <si>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</si>
  <si>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</si>
  <si>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</si>
  <si>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</si>
  <si>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</si>
  <si>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</si>
  <si>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</si>
  <si>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</si>
  <si>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</si>
  <si>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</si>
  <si>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</si>
  <si>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</si>
  <si>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</si>
  <si>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</si>
  <si>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</si>
  <si>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</si>
  <si>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</si>
  <si>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</si>
  <si>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</si>
  <si>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</si>
  <si>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</si>
  <si>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</si>
  <si>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</si>
  <si>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</si>
  <si>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</si>
  <si>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</si>
  <si>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</si>
  <si>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</si>
  <si>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</si>
  <si>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</si>
  <si>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</si>
  <si>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</si>
  <si>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</si>
  <si>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</si>
  <si>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</si>
  <si>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</si>
  <si>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</si>
  <si>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</si>
  <si>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</si>
  <si>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</si>
  <si>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</si>
  <si>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</si>
  <si>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</si>
  <si>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</si>
  <si>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</si>
  <si>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</si>
  <si>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</si>
  <si>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</si>
  <si>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</si>
  <si>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</si>
  <si>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</si>
  <si>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</si>
  <si>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</si>
  <si>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</si>
  <si>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</si>
  <si>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</si>
  <si>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</si>
  <si>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</si>
  <si>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</si>
  <si>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</si>
  <si>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</si>
  <si>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</si>
  <si>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</si>
  <si>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</si>
  <si>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</si>
  <si>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</si>
  <si>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</si>
  <si>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</si>
  <si>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</si>
  <si>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</si>
  <si>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</si>
  <si>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</si>
  <si>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</si>
  <si>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</si>
  <si>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</si>
  <si>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</si>
  <si>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</si>
  <si>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</si>
  <si>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</si>
  <si>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</si>
  <si>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</si>
  <si>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</si>
  <si>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</si>
  <si>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</si>
  <si>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</si>
  <si>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</si>
  <si>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</si>
  <si>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</si>
  <si>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</si>
  <si>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</si>
  <si>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</si>
  <si>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</si>
  <si>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</si>
  <si>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</si>
  <si>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</si>
  <si>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</si>
  <si>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</si>
  <si>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</si>
  <si>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</si>
  <si>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</si>
  <si>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</si>
  <si>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</si>
  <si>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</si>
  <si>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</si>
  <si>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</si>
  <si>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</si>
  <si>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</si>
  <si>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</si>
  <si>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</si>
  <si>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</si>
  <si>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</si>
  <si>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</si>
  <si>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</si>
  <si>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</si>
  <si>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</si>
  <si>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</si>
  <si>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</si>
  <si>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</si>
  <si>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</si>
  <si>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</si>
  <si>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</si>
  <si>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</si>
  <si>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</si>
  <si>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</si>
  <si>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</si>
  <si>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</si>
  <si>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</si>
  <si>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</si>
  <si>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</si>
  <si>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</si>
  <si>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</si>
  <si>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</si>
  <si>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</si>
  <si>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</si>
  <si>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</si>
  <si>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</si>
  <si>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</si>
  <si>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</si>
  <si>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</si>
  <si>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</si>
  <si>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</si>
  <si>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</si>
  <si>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</si>
  <si>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</si>
  <si>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</si>
  <si>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</si>
  <si>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</si>
  <si>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</si>
  <si>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</si>
  <si>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</si>
  <si>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</si>
  <si>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</si>
  <si>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</si>
  <si>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</si>
  <si>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</si>
  <si>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</si>
  <si>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</si>
  <si>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</si>
  <si>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</si>
  <si>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</si>
  <si>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</si>
  <si>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</si>
  <si>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</si>
  <si>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</si>
  <si>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</si>
  <si>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</si>
  <si>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</si>
  <si>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</si>
  <si>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</si>
  <si>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</si>
  <si>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</si>
  <si>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</si>
  <si>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</si>
  <si>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</si>
  <si>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</si>
  <si>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</si>
  <si>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</si>
  <si>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</si>
  <si>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</si>
  <si>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</si>
  <si>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</si>
  <si>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</si>
  <si>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</si>
  <si>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</si>
  <si>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</si>
  <si>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</si>
  <si>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</si>
  <si>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</si>
  <si>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</si>
  <si>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</si>
  <si>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</si>
  <si>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</si>
  <si>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</si>
  <si>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</si>
  <si>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</si>
  <si>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</si>
  <si>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</si>
  <si>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</si>
  <si>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</si>
  <si>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</si>
  <si>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</si>
  <si>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</si>
  <si>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</si>
  <si>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</si>
  <si>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</si>
  <si>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</si>
  <si>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</si>
  <si>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</si>
  <si>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</si>
  <si>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</si>
  <si>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</si>
  <si>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</si>
  <si>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</si>
  <si>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</si>
  <si>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</si>
  <si>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</si>
  <si>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</si>
  <si>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</si>
  <si>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</si>
  <si>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</si>
  <si>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</si>
  <si>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</si>
  <si>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</si>
  <si>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</si>
  <si>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</si>
  <si>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</si>
  <si>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</si>
  <si>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</si>
  <si>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</si>
  <si>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</si>
  <si>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</si>
  <si>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</si>
  <si>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</si>
  <si>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</si>
  <si>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</si>
  <si>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</si>
  <si>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</si>
  <si>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</si>
  <si>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</si>
  <si>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</si>
  <si>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</si>
  <si>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</si>
  <si>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</si>
  <si>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</si>
  <si>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</si>
  <si>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</si>
  <si>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</si>
  <si>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</si>
  <si>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</si>
  <si>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</si>
  <si>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</si>
  <si>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</si>
  <si>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</si>
  <si>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</si>
  <si>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</si>
  <si>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</si>
  <si>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</si>
  <si>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</si>
  <si>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</si>
  <si>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</si>
  <si>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</si>
  <si>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</si>
  <si>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</si>
  <si>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</si>
  <si>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</si>
  <si>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</si>
  <si>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</si>
  <si>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</si>
  <si>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</si>
  <si>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</si>
  <si>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</si>
  <si>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</si>
  <si>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</si>
  <si>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</si>
  <si>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</si>
  <si>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</si>
  <si>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</si>
  <si>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</si>
  <si>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</si>
  <si>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</si>
  <si>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</si>
  <si>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</si>
  <si>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</si>
  <si>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</si>
  <si>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</si>
  <si>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</si>
  <si>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</si>
  <si>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</si>
  <si>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</si>
  <si>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</si>
  <si>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</si>
  <si>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</si>
  <si>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</si>
  <si>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</si>
  <si>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</si>
  <si>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</si>
  <si>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</si>
  <si>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</si>
  <si>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</si>
  <si>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</si>
  <si>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</si>
  <si>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</si>
  <si>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</si>
  <si>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</si>
  <si>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</si>
  <si>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</si>
  <si>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</si>
  <si>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</si>
  <si>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</si>
  <si>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</si>
  <si>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</si>
  <si>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</si>
  <si>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</si>
  <si>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</si>
  <si>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</si>
  <si>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</si>
  <si>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</si>
  <si>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</si>
  <si>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</si>
  <si>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</si>
  <si>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</si>
  <si>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</si>
  <si>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</si>
  <si>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</si>
  <si>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</si>
  <si>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</si>
  <si>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</si>
  <si>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</si>
  <si>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</si>
  <si>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</si>
  <si>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</si>
  <si>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</si>
  <si>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</si>
  <si>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</si>
  <si>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</si>
  <si>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</si>
  <si>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</si>
  <si>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</si>
  <si>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</si>
  <si>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</si>
  <si>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</si>
  <si>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</si>
  <si>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</si>
  <si>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</si>
  <si>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</si>
  <si>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</si>
  <si>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</si>
  <si>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</si>
  <si>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</si>
  <si>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</si>
  <si>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</si>
  <si>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</si>
  <si>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</si>
  <si>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</si>
  <si>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</si>
  <si>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</si>
  <si>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</si>
  <si>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</si>
  <si>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</si>
  <si>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</si>
  <si>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</si>
  <si>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</si>
  <si>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</si>
  <si>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</si>
  <si>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</si>
  <si>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</si>
  <si>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</si>
  <si>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</si>
  <si>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</si>
  <si>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</si>
  <si>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</si>
  <si>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</si>
  <si>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</si>
  <si>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</si>
  <si>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</si>
  <si>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</si>
  <si>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</si>
  <si>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</si>
  <si>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</si>
  <si>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</si>
  <si>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</si>
  <si>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</si>
  <si>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</si>
  <si>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</si>
  <si>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</si>
  <si>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</si>
  <si>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</si>
  <si>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</si>
  <si>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</si>
  <si>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</si>
  <si>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</si>
  <si>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</si>
  <si>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</si>
  <si>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</si>
  <si>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</si>
  <si>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</si>
  <si>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</si>
  <si>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</si>
  <si>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</si>
  <si>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</si>
  <si>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</si>
  <si>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</si>
  <si>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</si>
  <si>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</si>
  <si>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</si>
  <si>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</si>
  <si>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</si>
  <si>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</si>
  <si>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</si>
  <si>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</si>
  <si>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</si>
  <si>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</si>
  <si>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</si>
  <si>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</si>
  <si>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</si>
  <si>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</si>
  <si>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</si>
  <si>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</si>
  <si>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</si>
  <si>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</si>
  <si>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</si>
  <si>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</si>
  <si>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</si>
  <si>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</si>
  <si>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</si>
  <si>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</si>
  <si>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</si>
  <si>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</si>
  <si>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</si>
  <si>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</si>
  <si>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</si>
  <si>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</si>
  <si>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</si>
  <si>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</si>
  <si>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</si>
  <si>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</si>
  <si>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</si>
  <si>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</si>
  <si>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</si>
  <si>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</si>
  <si>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</si>
  <si>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</si>
  <si>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</si>
  <si>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</si>
  <si>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</si>
  <si>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</si>
  <si>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</si>
  <si>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</si>
  <si>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</si>
  <si>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</si>
  <si>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</si>
  <si>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</si>
  <si>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</si>
  <si>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</si>
  <si>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</si>
  <si>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</si>
  <si>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</si>
  <si>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</si>
  <si>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</si>
  <si>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</si>
  <si>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</si>
  <si>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</si>
  <si>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</si>
  <si>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</si>
  <si>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</si>
  <si>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</si>
  <si>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</si>
  <si>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</si>
  <si>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</si>
  <si>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</si>
  <si>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</si>
  <si>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</si>
  <si>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</si>
  <si>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</si>
  <si>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</si>
  <si>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</si>
  <si>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</si>
  <si>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</si>
  <si>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</si>
  <si>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</si>
  <si>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</si>
  <si>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</si>
  <si>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</si>
  <si>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</si>
  <si>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</si>
  <si>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</si>
  <si>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</si>
  <si>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</si>
  <si>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</si>
  <si>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</si>
  <si>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</si>
  <si>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</si>
  <si>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</si>
  <si>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</si>
  <si>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</si>
  <si>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</si>
  <si>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</si>
  <si>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</si>
  <si>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</si>
  <si>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</si>
  <si>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</si>
  <si>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</si>
  <si>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</si>
  <si>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</si>
  <si>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</si>
  <si>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</si>
  <si>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</si>
  <si>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</si>
  <si>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</si>
  <si>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</si>
  <si>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</si>
  <si>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</si>
  <si>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</si>
  <si>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</si>
  <si>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</si>
  <si>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</si>
  <si>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</si>
  <si>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</si>
  <si>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</si>
  <si>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</si>
  <si>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</si>
  <si>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</si>
  <si>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</si>
  <si>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</si>
  <si>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</si>
  <si>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</si>
  <si>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</si>
  <si>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</si>
  <si>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</si>
  <si>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</si>
  <si>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</si>
  <si>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</si>
  <si>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</si>
  <si>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</si>
  <si>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</si>
  <si>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</si>
  <si>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</si>
  <si>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</si>
  <si>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</si>
  <si>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</si>
  <si>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</si>
  <si>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</si>
  <si>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</si>
  <si>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</si>
  <si>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</si>
  <si>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</si>
  <si>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</si>
  <si>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</si>
  <si>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</si>
  <si>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</si>
  <si>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</si>
  <si>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</si>
  <si>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</si>
  <si>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</si>
  <si>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</si>
  <si>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</si>
  <si>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</si>
  <si>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</si>
  <si>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</si>
  <si>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</si>
  <si>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</si>
  <si>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</si>
  <si>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</si>
  <si>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</si>
  <si>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</si>
  <si>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</si>
  <si>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</si>
  <si>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</si>
  <si>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</si>
  <si>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</si>
  <si>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</si>
  <si>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</si>
  <si>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</si>
  <si>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</si>
  <si>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</si>
  <si>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</si>
  <si>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</si>
  <si>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</si>
  <si>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</si>
  <si>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</si>
  <si>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</si>
  <si>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</si>
  <si>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</si>
  <si>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</si>
  <si>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</si>
  <si>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</si>
  <si>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</si>
  <si>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</si>
  <si>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</si>
  <si>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</si>
  <si>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</si>
  <si>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</si>
  <si>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</si>
  <si>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</si>
  <si>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</si>
  <si>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</si>
  <si>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</si>
  <si>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</si>
  <si>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</si>
  <si>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</si>
  <si>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</si>
  <si>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</si>
  <si>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</si>
  <si>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</si>
  <si>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</si>
  <si>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</si>
  <si>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</si>
  <si>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</si>
  <si>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</si>
  <si>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</si>
  <si>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</si>
  <si>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</si>
  <si>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</si>
  <si>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</si>
  <si>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</si>
  <si>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</si>
  <si>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</si>
  <si>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</si>
  <si>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</si>
  <si>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</si>
  <si>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</si>
  <si>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</si>
  <si>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</si>
  <si>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</si>
  <si>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</si>
  <si>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</si>
  <si>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</si>
  <si>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</si>
  <si>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</si>
  <si>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</si>
  <si>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</si>
  <si>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</si>
  <si>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</si>
  <si>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</si>
  <si>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</si>
  <si>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</si>
  <si>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</si>
  <si>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</si>
  <si>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</si>
  <si>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</si>
  <si>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</si>
  <si>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</si>
  <si>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</si>
  <si>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</si>
  <si>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</si>
  <si>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</si>
  <si>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</si>
  <si>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</si>
  <si>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</si>
  <si>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</si>
  <si>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</si>
  <si>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</si>
  <si>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</si>
  <si>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</si>
  <si>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</si>
  <si>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</si>
  <si>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</si>
  <si>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</si>
  <si>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</si>
  <si>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</si>
  <si>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</si>
  <si>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</si>
  <si>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</si>
  <si>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</si>
  <si>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</si>
  <si>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</si>
  <si>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</si>
  <si>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</si>
  <si>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</si>
  <si>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</si>
  <si>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</si>
  <si>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</si>
  <si>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</si>
  <si>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</si>
  <si>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</si>
  <si>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</si>
  <si>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</si>
  <si>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</si>
  <si>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</si>
  <si>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</si>
  <si>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</si>
  <si>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</si>
  <si>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</si>
  <si>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</si>
  <si>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</si>
  <si>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</si>
  <si>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</si>
  <si>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</si>
  <si>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</si>
  <si>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</si>
  <si>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</si>
  <si>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</si>
  <si>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</si>
  <si>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</si>
  <si>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</si>
  <si>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</si>
  <si>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</si>
  <si>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</si>
  <si>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</si>
  <si>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</si>
  <si>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</si>
  <si>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</si>
  <si>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</si>
  <si>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</si>
  <si>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</si>
  <si>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</si>
  <si>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</si>
  <si>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</si>
  <si>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</si>
  <si>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</si>
  <si>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</si>
  <si>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</si>
  <si>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</si>
  <si>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</si>
  <si>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</si>
  <si>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</si>
  <si>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</si>
  <si>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</si>
  <si>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</si>
  <si>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</si>
  <si>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</si>
  <si>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</si>
  <si>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</si>
  <si>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</si>
  <si>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</si>
  <si>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</si>
  <si>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</si>
  <si>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</si>
  <si>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</si>
  <si>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</si>
  <si>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</si>
  <si>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</si>
  <si>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</si>
  <si>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</si>
  <si>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</si>
  <si>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</si>
  <si>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</si>
  <si>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</si>
  <si>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</si>
  <si>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</si>
  <si>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</si>
  <si>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</si>
  <si>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</si>
  <si>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</si>
  <si>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</si>
  <si>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</si>
  <si>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</si>
  <si>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</si>
  <si>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</si>
  <si>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</si>
  <si>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</si>
  <si>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</si>
  <si>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</si>
  <si>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</si>
  <si>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</si>
  <si>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</si>
  <si>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</si>
  <si>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</si>
  <si>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</si>
  <si>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</si>
  <si>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</si>
  <si>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</si>
  <si>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</si>
  <si>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</si>
  <si>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</si>
  <si>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</si>
  <si>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</si>
  <si>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</si>
  <si>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</si>
  <si>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</si>
  <si>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</si>
  <si>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</si>
  <si>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</si>
  <si>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</si>
  <si>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</si>
  <si>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</si>
  <si>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</si>
  <si>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</si>
  <si>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</si>
  <si>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</si>
  <si>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</si>
  <si>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</si>
  <si>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</si>
  <si>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</si>
  <si>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</si>
  <si>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</si>
  <si>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</si>
  <si>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</si>
  <si>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</si>
  <si>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</si>
  <si>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</si>
  <si>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</si>
  <si>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</si>
  <si>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</si>
  <si>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</si>
  <si>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</si>
  <si>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</si>
  <si>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</si>
  <si>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</si>
  <si>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</si>
  <si>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</si>
  <si>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</si>
  <si>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</si>
  <si>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</si>
  <si>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</si>
  <si>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</si>
  <si>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</si>
  <si>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</si>
  <si>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</si>
  <si>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</si>
  <si>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</si>
  <si>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</si>
  <si>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</si>
  <si>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</si>
  <si>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</si>
  <si>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</si>
  <si>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</si>
  <si>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</si>
  <si>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</si>
  <si>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</si>
  <si>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</si>
  <si>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</si>
  <si>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</si>
  <si>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</si>
  <si>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</si>
  <si>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</si>
  <si>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</si>
  <si>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</si>
  <si>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</si>
  <si>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</si>
  <si>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</si>
  <si>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</si>
  <si>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</si>
  <si>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</si>
  <si>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</si>
  <si>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</si>
  <si>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</si>
  <si>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</si>
  <si>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</si>
  <si>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</si>
  <si>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</si>
  <si>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</si>
  <si>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</si>
  <si>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</si>
  <si>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</si>
  <si>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</si>
  <si>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</si>
  <si>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</si>
  <si>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</si>
  <si>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</si>
  <si>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</si>
  <si>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</si>
  <si>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</si>
  <si>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</si>
  <si>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</si>
  <si>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</si>
  <si>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</si>
  <si>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</si>
  <si>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</si>
  <si>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</si>
  <si>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</si>
  <si>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</si>
  <si>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</si>
  <si>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</si>
  <si>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</si>
  <si>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</si>
  <si>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</si>
  <si>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</si>
  <si>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</si>
  <si>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</si>
  <si>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</si>
  <si>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</si>
  <si>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</si>
  <si>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</si>
  <si>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</si>
  <si>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</si>
  <si>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</si>
  <si>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</si>
  <si>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</si>
  <si>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</si>
  <si>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</si>
  <si>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</si>
  <si>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</si>
  <si>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</si>
  <si>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</si>
  <si>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</si>
  <si>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</si>
  <si>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</si>
  <si>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</si>
  <si>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</si>
  <si>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</si>
  <si>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</si>
  <si>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</si>
  <si>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</si>
  <si>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</si>
  <si>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</si>
  <si>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</si>
  <si>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</si>
  <si>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</si>
  <si>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</si>
  <si>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</si>
  <si>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</si>
  <si>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</si>
  <si>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</si>
  <si>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</si>
  <si>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</si>
  <si>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</si>
  <si>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</si>
  <si>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</si>
  <si>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</si>
  <si>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</si>
  <si>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</si>
  <si>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</si>
  <si>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</si>
  <si>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</si>
  <si>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</si>
  <si>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</si>
  <si>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</si>
  <si>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</si>
  <si>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</si>
  <si>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</si>
  <si>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</si>
  <si>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</si>
  <si>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</si>
  <si>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</si>
  <si>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</si>
  <si>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</si>
  <si>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</si>
  <si>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</si>
  <si>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</si>
  <si>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</si>
  <si>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</si>
  <si>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</si>
  <si>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</si>
  <si>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</si>
  <si>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</si>
  <si>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</si>
  <si>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</si>
  <si>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</si>
  <si>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</si>
  <si>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</si>
  <si>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</si>
  <si>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</si>
  <si>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</si>
  <si>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</si>
  <si>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</si>
  <si>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</si>
  <si>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</si>
  <si>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</si>
  <si>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</si>
  <si>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</si>
  <si>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</si>
  <si>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</si>
  <si>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</si>
  <si>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</si>
  <si>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</si>
  <si>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</si>
  <si>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</si>
  <si>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</si>
  <si>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</si>
  <si>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</si>
  <si>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</si>
  <si>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</si>
  <si>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</si>
  <si>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</si>
  <si>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</si>
  <si>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</si>
  <si>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</si>
  <si>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</si>
  <si>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</si>
  <si>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</si>
  <si>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</si>
  <si>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</si>
  <si>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</si>
  <si>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</si>
  <si>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</si>
  <si>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</si>
  <si>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</si>
  <si>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</si>
  <si>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</si>
  <si>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</si>
  <si>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</si>
  <si>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</si>
  <si>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</si>
  <si>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</si>
  <si>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</si>
  <si>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</si>
  <si>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</si>
  <si>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</si>
  <si>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</si>
  <si>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</si>
  <si>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</si>
  <si>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</si>
  <si>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</si>
  <si>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</si>
  <si>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</si>
  <si>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</si>
  <si>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</si>
  <si>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</si>
  <si>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</si>
  <si>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</si>
  <si>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</si>
  <si>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</si>
  <si>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</si>
  <si>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</si>
  <si>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</si>
  <si>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</si>
  <si>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</si>
  <si>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</si>
  <si>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</si>
  <si>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</si>
  <si>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</si>
  <si>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</si>
  <si>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</si>
  <si>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</si>
  <si>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</si>
  <si>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</si>
  <si>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</si>
  <si>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</si>
  <si>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</si>
  <si>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</si>
  <si>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</si>
  <si>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</si>
  <si>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</si>
  <si>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</si>
  <si>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</si>
  <si>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</si>
  <si>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</si>
  <si>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</si>
  <si>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</si>
  <si>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</si>
  <si>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</si>
  <si>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</si>
  <si>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</si>
  <si>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</si>
  <si>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</si>
  <si>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</si>
  <si>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</si>
  <si>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</si>
  <si>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</si>
  <si>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</si>
  <si>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</si>
  <si>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</si>
  <si>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</si>
  <si>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</si>
  <si>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</si>
  <si>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</si>
  <si>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</si>
  <si>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</si>
  <si>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</si>
  <si>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</si>
  <si>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</si>
  <si>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</si>
  <si>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</si>
  <si>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</si>
  <si>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</si>
  <si>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</si>
  <si>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</si>
  <si>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</si>
  <si>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</si>
  <si>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</si>
  <si>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</si>
  <si>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</si>
  <si>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</si>
  <si>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</si>
  <si>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</si>
  <si>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</si>
  <si>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</si>
  <si>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</si>
  <si>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</si>
  <si>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</si>
  <si>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</si>
  <si>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</si>
  <si>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</si>
  <si>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</si>
  <si>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</si>
  <si>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</si>
  <si>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</si>
  <si>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</si>
  <si>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</si>
  <si>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</si>
  <si>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</si>
  <si>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</si>
  <si>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</si>
  <si>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</si>
  <si>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</si>
  <si>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</si>
  <si>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</si>
  <si>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</si>
  <si>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</si>
  <si>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</si>
  <si>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</si>
  <si>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</si>
  <si>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</si>
  <si>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</si>
  <si>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</si>
  <si>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</si>
  <si>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</si>
  <si>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</si>
  <si>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</si>
  <si>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</si>
  <si>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</si>
  <si>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</si>
  <si>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</si>
  <si>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</si>
  <si>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</si>
  <si>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</si>
  <si>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</si>
  <si>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</si>
  <si>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</si>
  <si>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</si>
  <si>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</si>
  <si>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</si>
  <si>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</si>
  <si>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</si>
  <si>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</si>
  <si>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</si>
  <si>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</si>
  <si>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</si>
  <si>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</si>
  <si>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</si>
  <si>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</si>
  <si>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</si>
  <si>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</si>
  <si>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</si>
  <si>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</si>
  <si>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</si>
  <si>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</si>
  <si>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</si>
  <si>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</si>
  <si>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</si>
  <si>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</si>
  <si>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</si>
  <si>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</si>
  <si>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</si>
  <si>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</si>
  <si>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</si>
  <si>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</si>
  <si>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</si>
  <si>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</si>
  <si>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</si>
  <si>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</si>
  <si>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</si>
  <si>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</si>
  <si>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</si>
  <si>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</si>
  <si>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</si>
  <si>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</si>
  <si>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</si>
  <si>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</si>
  <si>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</si>
  <si>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</si>
  <si>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</si>
  <si>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</si>
  <si>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</si>
  <si>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</si>
  <si>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</si>
  <si>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</si>
  <si>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</si>
  <si>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</si>
  <si>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</si>
  <si>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</si>
  <si>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</si>
  <si>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</si>
  <si>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</si>
  <si>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</si>
  <si>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</si>
  <si>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</si>
  <si>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</si>
  <si>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</si>
  <si>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</si>
  <si>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</si>
  <si>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</si>
  <si>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</si>
  <si>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</si>
  <si>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</si>
  <si>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</si>
  <si>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</si>
  <si>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</si>
  <si>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</si>
  <si>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</si>
  <si>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</si>
  <si>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</si>
  <si>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</si>
  <si>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</si>
  <si>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</si>
  <si>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</si>
  <si>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</si>
  <si>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</si>
  <si>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</si>
  <si>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</si>
  <si>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</si>
  <si>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</si>
  <si>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</si>
  <si>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</si>
  <si>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</si>
  <si>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</si>
  <si>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</si>
  <si>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</si>
  <si>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</si>
  <si>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</si>
  <si>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</si>
  <si>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</si>
  <si>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</si>
  <si>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</si>
  <si>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</si>
  <si>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</si>
  <si>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</si>
  <si>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</si>
  <si>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</si>
  <si>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</si>
  <si>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</si>
  <si>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</si>
  <si>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</si>
  <si>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</si>
  <si>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</si>
  <si>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</si>
  <si>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</si>
  <si>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</si>
  <si>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</si>
  <si>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</si>
  <si>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</si>
  <si>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</si>
  <si>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</si>
  <si>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</si>
  <si>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</si>
  <si>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</si>
  <si>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</si>
  <si>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</si>
  <si>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</si>
  <si>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</si>
  <si>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</si>
  <si>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</si>
  <si>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</si>
  <si>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</si>
  <si>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</si>
  <si>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</si>
  <si>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</si>
  <si>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</si>
  <si>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</si>
  <si>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</si>
  <si>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</si>
  <si>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</si>
  <si>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</si>
  <si>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</si>
  <si>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</si>
  <si>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</si>
  <si>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</si>
  <si>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</si>
  <si>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</si>
  <si>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</si>
  <si>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</si>
  <si>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</si>
  <si>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</si>
  <si>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</si>
  <si>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</si>
  <si>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</si>
  <si>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</si>
  <si>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</si>
  <si>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</si>
  <si>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</si>
  <si>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</si>
  <si>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</si>
  <si>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</si>
  <si>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</si>
  <si>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</si>
  <si>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</si>
  <si>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</si>
  <si>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</si>
  <si>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</si>
  <si>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</si>
  <si>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</si>
  <si>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</si>
  <si>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</si>
  <si>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</si>
  <si>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</si>
  <si>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</si>
  <si>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</si>
  <si>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</si>
  <si>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</si>
  <si>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</si>
  <si>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</si>
  <si>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</si>
  <si>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</si>
  <si>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</si>
  <si>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</si>
  <si>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</si>
  <si>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</si>
  <si>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</si>
  <si>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</si>
  <si>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</si>
  <si>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</si>
  <si>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</si>
  <si>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</si>
  <si>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</si>
  <si>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</si>
  <si>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</si>
  <si>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</si>
  <si>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</si>
  <si>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</si>
  <si>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</si>
  <si>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</si>
  <si>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</si>
  <si>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</si>
  <si>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</si>
  <si>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</si>
  <si>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</si>
  <si>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</si>
  <si>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</si>
  <si>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</si>
  <si>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</si>
  <si>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</si>
  <si>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</si>
  <si>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</si>
  <si>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</si>
  <si>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</si>
  <si>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</si>
  <si>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</si>
  <si>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</si>
  <si>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</si>
  <si>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</si>
  <si>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</si>
  <si>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</si>
  <si>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</si>
  <si>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</si>
  <si>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</si>
  <si>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</si>
  <si>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</si>
  <si>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</si>
  <si>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</si>
  <si>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</si>
  <si>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</si>
  <si>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</si>
  <si>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</si>
  <si>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</si>
  <si>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</si>
  <si>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</si>
  <si>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</si>
  <si>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</si>
  <si>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</si>
  <si>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</si>
  <si>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</si>
  <si>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</si>
  <si>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</si>
  <si>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</si>
  <si>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</si>
  <si>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</si>
  <si>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</si>
  <si>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</si>
  <si>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</si>
  <si>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</si>
  <si>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</si>
  <si>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</si>
  <si>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</si>
  <si>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</si>
  <si>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</si>
  <si>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</si>
  <si>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</si>
  <si>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</si>
  <si>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</si>
  <si>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</si>
  <si>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</si>
  <si>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</si>
  <si>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</si>
  <si>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</si>
  <si>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</si>
  <si>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</si>
  <si>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</si>
  <si>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</si>
  <si>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</si>
  <si>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</si>
  <si>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</si>
  <si>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</si>
  <si>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</si>
  <si>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</si>
  <si>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</si>
  <si>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</si>
  <si>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</si>
  <si>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</si>
  <si>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</si>
  <si>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</si>
  <si>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</si>
  <si>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</si>
  <si>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</si>
  <si>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</si>
  <si>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</si>
  <si>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</si>
  <si>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</si>
  <si>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</si>
  <si>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</si>
  <si>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</si>
  <si>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</si>
  <si>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</si>
  <si>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</si>
  <si>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</si>
  <si>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</si>
  <si>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</si>
  <si>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</si>
  <si>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</si>
  <si>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</si>
  <si>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</si>
  <si>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</si>
  <si>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</si>
  <si>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</si>
  <si>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</si>
  <si>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</si>
  <si>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</si>
  <si>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</si>
  <si>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</si>
  <si>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</si>
  <si>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</si>
  <si>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</si>
  <si>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</si>
  <si>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</si>
  <si>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</si>
  <si>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</si>
  <si>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</si>
  <si>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</si>
  <si>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</si>
  <si>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</si>
  <si>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</si>
  <si>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</si>
  <si>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</si>
  <si>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</si>
  <si>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</si>
  <si>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</si>
  <si>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</si>
  <si>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</si>
  <si>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</si>
  <si>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</si>
  <si>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</si>
  <si>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</si>
  <si>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</si>
  <si>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</si>
  <si>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</si>
  <si>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</si>
  <si>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</si>
  <si>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</si>
  <si>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</si>
  <si>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</si>
  <si>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</si>
  <si>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</si>
  <si>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</si>
  <si>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</si>
  <si>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</si>
  <si>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</si>
  <si>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</si>
  <si>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</si>
  <si>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</si>
  <si>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</si>
  <si>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</si>
  <si>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</si>
  <si>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</si>
  <si>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</si>
  <si>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</si>
  <si>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</si>
  <si>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</si>
  <si>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</si>
  <si>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</si>
  <si>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</si>
  <si>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</si>
  <si>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</si>
  <si>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</si>
  <si>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</si>
  <si>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</si>
  <si>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</si>
  <si>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</si>
  <si>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</si>
  <si>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</si>
  <si>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</si>
  <si>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</si>
  <si>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</si>
  <si>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</si>
  <si>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</si>
  <si>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</si>
  <si>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</si>
  <si>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</si>
  <si>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</si>
  <si>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</si>
  <si>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</si>
  <si>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</si>
  <si>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</si>
  <si>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</si>
  <si>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</si>
  <si>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</si>
  <si>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</si>
  <si>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</si>
  <si>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</si>
  <si>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</si>
  <si>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</si>
  <si>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</si>
  <si>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</si>
  <si>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</si>
  <si>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</si>
  <si>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</si>
  <si>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</si>
  <si>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</si>
  <si>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</si>
  <si>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</si>
  <si>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</si>
  <si>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</si>
  <si>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</si>
  <si>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</si>
  <si>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</si>
  <si>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</si>
  <si>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</si>
  <si>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</si>
  <si>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</si>
  <si>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</si>
  <si>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</si>
  <si>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</si>
  <si>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</si>
  <si>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</si>
  <si>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</si>
  <si>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</si>
  <si>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</si>
  <si>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</si>
  <si>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</si>
  <si>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</si>
  <si>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</si>
  <si>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</si>
  <si>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</si>
  <si>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</si>
  <si>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</si>
  <si>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</si>
  <si>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</si>
  <si>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</si>
  <si>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</si>
  <si>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</si>
  <si>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</si>
  <si>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</si>
  <si>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</si>
  <si>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</si>
  <si>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</si>
  <si>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</si>
  <si>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</si>
  <si>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</si>
  <si>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</si>
  <si>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</si>
  <si>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</si>
  <si>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</si>
  <si>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</si>
  <si>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</si>
  <si>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</si>
  <si>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</si>
  <si>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</si>
  <si>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</si>
  <si>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</si>
  <si>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</si>
  <si>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</si>
  <si>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</si>
  <si>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</si>
  <si>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</si>
  <si>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</si>
  <si>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</si>
  <si>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</si>
  <si>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</si>
  <si>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</si>
  <si>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</si>
  <si>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</si>
  <si>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</si>
  <si>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</si>
  <si>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</si>
  <si>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</si>
  <si>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</si>
  <si>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</si>
  <si>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</si>
  <si>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</si>
  <si>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</si>
  <si>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</si>
  <si>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</si>
  <si>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</si>
  <si>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</si>
  <si>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</si>
  <si>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</si>
  <si>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</si>
  <si>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</si>
  <si>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</si>
  <si>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</si>
  <si>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</si>
  <si>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</si>
  <si>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</si>
  <si>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</si>
  <si>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</si>
  <si>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</si>
  <si>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</si>
  <si>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</si>
  <si>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</si>
  <si>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</si>
  <si>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</si>
  <si>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</si>
  <si>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</si>
  <si>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</si>
  <si>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</si>
  <si>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</si>
  <si>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</si>
  <si>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</si>
  <si>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</si>
  <si>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</si>
  <si>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</si>
  <si>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</si>
  <si>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</si>
  <si>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</si>
  <si>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</si>
  <si>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</si>
  <si>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</si>
  <si>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</si>
  <si>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</si>
  <si>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</si>
  <si>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</si>
  <si>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</si>
  <si>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</si>
  <si>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</si>
  <si>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</si>
  <si>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</si>
  <si>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</si>
  <si>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</si>
  <si>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</si>
  <si>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</si>
  <si>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</si>
  <si>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</si>
  <si>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</si>
  <si>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</si>
  <si>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</si>
  <si>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</si>
  <si>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</si>
  <si>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</si>
  <si>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</si>
  <si>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</si>
  <si>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</si>
  <si>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</si>
  <si>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</si>
  <si>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</si>
  <si>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</si>
  <si>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</si>
  <si>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</si>
  <si>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</si>
  <si>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</si>
  <si>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</si>
  <si>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</si>
  <si>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</si>
  <si>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</si>
  <si>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</si>
  <si>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</si>
  <si>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</si>
  <si>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</si>
  <si>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</si>
  <si>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</si>
  <si>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</si>
  <si>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</si>
  <si>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</si>
  <si>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</si>
  <si>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</si>
  <si>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</si>
  <si>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</si>
  <si>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</si>
  <si>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</si>
  <si>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</si>
  <si>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</si>
  <si>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</si>
  <si>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</si>
  <si>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</si>
  <si>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</si>
  <si>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</si>
  <si>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</si>
  <si>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</si>
  <si>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</si>
  <si>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</si>
  <si>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</si>
  <si>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</si>
  <si>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</si>
  <si>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</si>
  <si>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</si>
  <si>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</si>
  <si>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</si>
  <si>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</si>
  <si>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</si>
  <si>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</si>
  <si>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</si>
  <si>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</si>
  <si>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</si>
  <si>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</si>
  <si>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</si>
  <si>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</si>
  <si>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</si>
  <si>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</si>
  <si>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</si>
  <si>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</si>
  <si>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</si>
  <si>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</si>
  <si>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</si>
  <si>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</si>
  <si>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</si>
  <si>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</si>
  <si>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</si>
  <si>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</si>
  <si>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</si>
  <si>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</si>
  <si>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</si>
  <si>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</si>
  <si>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</si>
  <si>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</si>
  <si>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</si>
  <si>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</si>
  <si>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</si>
  <si>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</si>
  <si>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</si>
  <si>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</si>
  <si>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</si>
  <si>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</si>
  <si>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</si>
  <si>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</si>
  <si>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</si>
  <si>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</si>
  <si>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</si>
  <si>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</si>
  <si>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</si>
  <si>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</si>
  <si>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</si>
  <si>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</si>
  <si>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</si>
  <si>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</si>
  <si>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</si>
  <si>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</si>
  <si>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</si>
  <si>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</si>
  <si>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</si>
  <si>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</si>
  <si>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</si>
  <si>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</si>
  <si>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</si>
  <si>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</si>
  <si>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</si>
  <si>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</si>
  <si>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</si>
  <si>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</si>
  <si>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</si>
  <si>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</si>
  <si>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</si>
  <si>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</si>
  <si>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</si>
  <si>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</si>
  <si>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</si>
  <si>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</si>
  <si>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</si>
  <si>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</si>
  <si>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</si>
  <si>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</si>
  <si>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</si>
  <si>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</si>
  <si>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</si>
  <si>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</si>
  <si>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</si>
  <si>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</si>
  <si>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</si>
  <si>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</si>
  <si>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</si>
  <si>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</si>
  <si>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</si>
  <si>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</si>
  <si>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</si>
  <si>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</si>
  <si>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</si>
  <si>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</si>
  <si>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</si>
  <si>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</si>
  <si>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</si>
  <si>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</si>
  <si>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</si>
  <si>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</si>
  <si>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</si>
  <si>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</si>
  <si>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</si>
  <si>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</si>
  <si>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</si>
  <si>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</si>
  <si>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</si>
  <si>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</si>
  <si>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</si>
  <si>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</si>
  <si>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</si>
  <si>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</si>
  <si>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</si>
  <si>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</si>
  <si>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</si>
  <si>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</si>
  <si>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</si>
  <si>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</si>
  <si>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</si>
  <si>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</si>
  <si>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</si>
  <si>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</si>
  <si>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</si>
  <si>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</si>
  <si>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</si>
  <si>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</si>
  <si>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</si>
  <si>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</si>
  <si>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</si>
  <si>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</si>
  <si>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</si>
  <si>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</si>
  <si>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</si>
  <si>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</si>
  <si>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</si>
  <si>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</si>
  <si>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</si>
  <si>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</si>
  <si>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</si>
  <si>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</si>
  <si>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</si>
  <si>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</si>
  <si>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</si>
  <si>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</si>
  <si>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</si>
  <si>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</si>
  <si>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</si>
  <si>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</si>
  <si>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</si>
  <si>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</si>
  <si>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</si>
  <si>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</si>
  <si>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</si>
  <si>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</si>
  <si>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</si>
  <si>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</si>
  <si>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</si>
  <si>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</si>
  <si>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</si>
  <si>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</si>
  <si>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</si>
  <si>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</si>
  <si>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</si>
  <si>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</si>
  <si>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</si>
  <si>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</si>
  <si>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</si>
  <si>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</si>
  <si>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</si>
  <si>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</si>
  <si>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</si>
  <si>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</si>
  <si>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</si>
  <si>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</si>
  <si>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</si>
  <si>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</si>
  <si>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</si>
  <si>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</si>
  <si>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</si>
  <si>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</si>
  <si>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</si>
  <si>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</si>
  <si>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</si>
  <si>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</si>
  <si>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</si>
  <si>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</si>
  <si>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</si>
  <si>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</si>
  <si>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</si>
  <si>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</si>
  <si>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</si>
  <si>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</si>
  <si>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</si>
  <si>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</si>
  <si>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</si>
  <si>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</si>
  <si>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</si>
  <si>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</si>
  <si>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</si>
  <si>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</si>
  <si>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</si>
  <si>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</si>
  <si>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</si>
  <si>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</si>
  <si>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</si>
  <si>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</si>
  <si>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</si>
  <si>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</si>
  <si>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</si>
  <si>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</si>
  <si>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</si>
  <si>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</si>
  <si>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</si>
  <si>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</si>
  <si>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</si>
  <si>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</si>
  <si>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</si>
  <si>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</si>
  <si>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</si>
  <si>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</si>
  <si>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</si>
  <si>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</si>
  <si>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</si>
  <si>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</si>
  <si>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</si>
  <si>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</si>
  <si>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</si>
  <si>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</si>
  <si>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</si>
  <si>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</si>
  <si>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</si>
  <si>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</si>
  <si>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</si>
  <si>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</si>
  <si>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</si>
  <si>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</si>
  <si>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</si>
  <si>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</si>
  <si>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</si>
  <si>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</si>
  <si>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</si>
  <si>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</si>
  <si>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</si>
  <si>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</si>
  <si>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</si>
  <si>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</si>
  <si>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</si>
  <si>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</si>
  <si>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</si>
  <si>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</si>
  <si>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</si>
  <si>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</si>
  <si>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</si>
  <si>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</si>
  <si>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</si>
  <si>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</si>
  <si>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</si>
  <si>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</si>
  <si>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</si>
  <si>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</si>
  <si>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</si>
  <si>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</si>
  <si>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</si>
  <si>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</si>
  <si>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</si>
  <si>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</si>
  <si>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</si>
  <si>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</si>
  <si>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</si>
  <si>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</si>
  <si>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</si>
  <si>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</si>
  <si>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</si>
  <si>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</si>
  <si>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</si>
  <si>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</si>
  <si>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</si>
  <si>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</si>
  <si>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</si>
  <si>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</si>
  <si>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</si>
  <si>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</si>
  <si>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</si>
  <si>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</si>
  <si>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</si>
  <si>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</si>
  <si>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</si>
  <si>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</si>
  <si>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</si>
  <si>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</si>
  <si>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</si>
  <si>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</si>
  <si>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</si>
  <si>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</si>
  <si>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</si>
  <si>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</si>
  <si>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</si>
  <si>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</si>
  <si>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</si>
  <si>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</si>
  <si>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</si>
  <si>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</si>
  <si>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</si>
  <si>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</si>
  <si>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</si>
  <si>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</si>
  <si>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</si>
  <si>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</si>
  <si>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</si>
  <si>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</si>
  <si>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</si>
  <si>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</si>
  <si>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</si>
  <si>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</si>
  <si>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</si>
  <si>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</si>
  <si>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</si>
  <si>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</si>
  <si>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</si>
  <si>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</si>
  <si>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</si>
  <si>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</si>
  <si>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</si>
  <si>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</si>
  <si>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</si>
  <si>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</si>
  <si>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</si>
  <si>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</si>
  <si>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</si>
  <si>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</si>
  <si>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</si>
  <si>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</si>
  <si>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</si>
  <si>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</si>
  <si>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</si>
  <si>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</si>
  <si>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</si>
  <si>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</si>
  <si>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</si>
  <si>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</si>
  <si>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</si>
  <si>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</si>
  <si>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</si>
  <si>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</si>
  <si>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</si>
  <si>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</si>
  <si>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</si>
  <si>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</si>
  <si>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</si>
  <si>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</si>
  <si>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</si>
  <si>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</si>
  <si>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</si>
  <si>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</si>
  <si>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</si>
  <si>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</si>
  <si>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</si>
  <si>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</si>
  <si>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</si>
  <si>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</si>
  <si>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</si>
  <si>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</si>
  <si>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</si>
  <si>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</si>
  <si>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</si>
  <si>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</si>
  <si>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</si>
  <si>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</si>
  <si>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</si>
  <si>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</si>
  <si>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</si>
  <si>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</si>
  <si>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</si>
  <si>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</si>
  <si>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</si>
  <si>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</si>
  <si>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</si>
  <si>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</si>
  <si>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</si>
  <si>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</si>
  <si>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</si>
  <si>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</si>
  <si>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</si>
  <si>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</si>
  <si>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</si>
  <si>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</si>
  <si>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</si>
  <si>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</si>
  <si>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</si>
  <si>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</si>
  <si>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</si>
  <si>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</si>
  <si>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</si>
  <si>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</si>
  <si>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</si>
  <si>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</si>
  <si>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</si>
  <si>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</si>
  <si>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</si>
  <si>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</si>
  <si>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</si>
  <si>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</si>
  <si>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</si>
  <si>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</si>
  <si>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</si>
  <si>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</si>
  <si>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</si>
  <si>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</si>
  <si>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</si>
  <si>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</si>
  <si>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</si>
  <si>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</si>
  <si>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</si>
  <si>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</si>
  <si>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</si>
  <si>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</si>
  <si>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</si>
  <si>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</si>
  <si>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</si>
  <si>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</si>
  <si>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</si>
  <si>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</si>
  <si>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</si>
  <si>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</si>
  <si>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</si>
  <si>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</si>
  <si>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</si>
  <si>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</si>
  <si>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</si>
  <si>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</si>
  <si>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</si>
  <si>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</si>
  <si>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</si>
  <si>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</si>
  <si>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</si>
  <si>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</si>
  <si>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</si>
  <si>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</si>
  <si>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</si>
  <si>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</si>
  <si>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</si>
  <si>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</si>
  <si>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</si>
  <si>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</si>
  <si>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</si>
  <si>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</si>
  <si>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</si>
  <si>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</si>
  <si>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</si>
  <si>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</si>
  <si>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</si>
  <si>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</si>
  <si>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</si>
  <si>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</si>
  <si>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</si>
  <si>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</si>
  <si>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</si>
  <si>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</si>
  <si>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</si>
  <si>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</si>
  <si>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</si>
  <si>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</si>
  <si>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</si>
  <si>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</si>
  <si>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</si>
  <si>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</si>
  <si>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</si>
  <si>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</si>
  <si>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</si>
  <si>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</si>
  <si>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</si>
  <si>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</si>
  <si>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</si>
  <si>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</si>
  <si>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</si>
  <si>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</si>
  <si>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</si>
  <si>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</si>
  <si>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</si>
  <si>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</si>
  <si>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</si>
  <si>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</si>
  <si>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</si>
  <si>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</si>
  <si>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</si>
  <si>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</si>
  <si>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</si>
  <si>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</si>
  <si>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</si>
  <si>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</si>
  <si>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</si>
  <si>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</si>
  <si>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</si>
  <si>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</si>
  <si>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</si>
  <si>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</si>
  <si>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</si>
  <si>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</si>
  <si>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</si>
  <si>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</si>
  <si>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</si>
  <si>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</si>
  <si>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</si>
  <si>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</si>
  <si>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</si>
  <si>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</si>
  <si>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</si>
  <si>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</si>
  <si>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</si>
  <si>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</si>
  <si>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</si>
  <si>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</si>
  <si>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</si>
  <si>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</si>
  <si>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</si>
  <si>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</si>
  <si>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</si>
  <si>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</si>
  <si>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</si>
  <si>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</si>
  <si>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</si>
  <si>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</si>
  <si>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</si>
  <si>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</si>
  <si>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</si>
  <si>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</si>
  <si>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</si>
  <si>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</si>
  <si>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</si>
  <si>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</si>
  <si>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</si>
  <si>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</si>
  <si>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</si>
  <si>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</si>
  <si>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</si>
  <si>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</si>
  <si>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</si>
  <si>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</si>
  <si>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</si>
  <si>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</si>
  <si>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</si>
  <si>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</si>
  <si>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</si>
  <si>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</si>
  <si>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</si>
  <si>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</si>
  <si>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</si>
  <si>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</si>
  <si>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</si>
  <si>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</si>
  <si>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</si>
  <si>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</si>
  <si>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</si>
  <si>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</si>
  <si>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</si>
  <si>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</si>
  <si>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</si>
  <si>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</si>
  <si>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</si>
  <si>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</si>
  <si>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</si>
  <si>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</si>
  <si>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</si>
  <si>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</si>
  <si>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</si>
  <si>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</si>
  <si>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</si>
  <si>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</si>
  <si>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</si>
  <si>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</si>
  <si>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</si>
  <si>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</si>
  <si>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</si>
  <si>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</si>
  <si>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</si>
  <si>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</si>
  <si>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</si>
  <si>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</si>
  <si>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</si>
  <si>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</si>
  <si>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</si>
  <si>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</si>
  <si>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</si>
  <si>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</si>
  <si>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</si>
  <si>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</si>
  <si>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</si>
  <si>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</si>
  <si>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</si>
  <si>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</si>
  <si>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</si>
  <si>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</si>
  <si>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</si>
  <si>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</si>
  <si>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</si>
  <si>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</si>
  <si>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</si>
  <si>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</si>
  <si>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</si>
  <si>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</si>
  <si>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</si>
  <si>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</si>
  <si>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</si>
  <si>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</si>
  <si>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</si>
  <si>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</si>
  <si>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</si>
  <si>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</si>
  <si>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</si>
  <si>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</si>
  <si>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</si>
  <si>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</si>
  <si>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</si>
  <si>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</si>
  <si>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</si>
  <si>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</si>
  <si>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</si>
  <si>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</si>
  <si>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</si>
  <si>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</si>
  <si>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</si>
  <si>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</si>
  <si>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</si>
  <si>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</si>
  <si>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</si>
  <si>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</si>
  <si>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</si>
  <si>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</si>
  <si>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</si>
  <si>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</si>
  <si>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</si>
  <si>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</si>
  <si>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</si>
  <si>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</si>
  <si>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</si>
  <si>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</si>
  <si>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</si>
  <si>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</si>
  <si>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</si>
  <si>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</si>
  <si>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</si>
  <si>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</si>
  <si>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</si>
  <si>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</si>
  <si>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</si>
  <si>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</si>
  <si>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</si>
  <si>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</si>
  <si>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</si>
  <si>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</si>
  <si>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</si>
  <si>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</si>
  <si>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</si>
  <si>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</si>
  <si>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</si>
  <si>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</si>
  <si>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</si>
  <si>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</si>
  <si>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</si>
  <si>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</si>
  <si>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</si>
  <si>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</si>
  <si>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</si>
  <si>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</si>
  <si>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</si>
  <si>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</si>
  <si>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</si>
  <si>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</si>
  <si>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</si>
  <si>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</si>
  <si>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</si>
  <si>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</si>
  <si>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</si>
  <si>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</si>
  <si>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</si>
  <si>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</si>
  <si>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</si>
  <si>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</si>
  <si>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</si>
  <si>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</si>
  <si>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</si>
  <si>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</si>
  <si>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</si>
  <si>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</si>
  <si>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</si>
  <si>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</si>
  <si>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</si>
  <si>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</si>
  <si>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</si>
  <si>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</si>
  <si>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</si>
  <si>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</si>
  <si>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</si>
  <si>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</si>
  <si>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</si>
  <si>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</si>
  <si>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</si>
  <si>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</si>
  <si>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</si>
  <si>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</si>
  <si>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</si>
  <si>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</si>
  <si>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</si>
  <si>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</si>
  <si>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</si>
  <si>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</si>
  <si>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</si>
  <si>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</si>
  <si>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</si>
  <si>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</si>
  <si>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</si>
  <si>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</si>
  <si>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</si>
  <si>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</si>
  <si>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</si>
  <si>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</si>
  <si>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</si>
  <si>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</si>
  <si>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</si>
  <si>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</si>
  <si>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</si>
  <si>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</si>
  <si>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</si>
  <si>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</si>
  <si>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</si>
  <si>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</si>
  <si>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</si>
  <si>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</si>
  <si>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</si>
  <si>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</si>
  <si>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</si>
  <si>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</si>
  <si>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</si>
  <si>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</si>
  <si>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</si>
  <si>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</si>
  <si>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</si>
  <si>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</si>
  <si>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</si>
  <si>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</si>
  <si>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</si>
  <si>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</si>
  <si>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</si>
  <si>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</si>
  <si>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</si>
  <si>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</si>
  <si>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</si>
  <si>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</si>
  <si>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</si>
  <si>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</si>
  <si>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</si>
  <si>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</si>
  <si>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</si>
  <si>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</si>
  <si>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</si>
  <si>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</si>
  <si>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</si>
  <si>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</si>
  <si>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</si>
  <si>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</si>
  <si>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</si>
  <si>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</si>
  <si>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</si>
  <si>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</si>
  <si>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</si>
  <si>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</si>
  <si>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</si>
  <si>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</si>
  <si>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</si>
  <si>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</si>
  <si>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</si>
  <si>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</si>
  <si>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</si>
  <si>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</si>
  <si>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</si>
  <si>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</si>
  <si>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</si>
  <si>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</si>
  <si>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</si>
  <si>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</si>
  <si>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</si>
  <si>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</si>
  <si>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</si>
  <si>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</si>
  <si>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</si>
  <si>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</si>
  <si>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</si>
  <si>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</si>
  <si>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</si>
  <si>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</si>
  <si>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</si>
  <si>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</si>
  <si>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</si>
  <si>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</si>
  <si>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</si>
  <si>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</si>
  <si>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</si>
  <si>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</si>
  <si>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</si>
  <si>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</si>
  <si>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</si>
  <si>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</si>
  <si>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</si>
  <si>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</si>
  <si>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</si>
  <si>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</si>
  <si>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</si>
  <si>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</si>
  <si>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</si>
  <si>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</si>
  <si>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</si>
  <si>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</si>
  <si>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</si>
  <si>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</si>
  <si>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</si>
  <si>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</si>
  <si>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</si>
  <si>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</si>
  <si>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</si>
  <si>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</si>
  <si>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</si>
  <si>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</si>
  <si>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</si>
  <si>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</si>
  <si>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</si>
  <si>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</si>
  <si>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</si>
  <si>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</si>
  <si>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</si>
  <si>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</si>
  <si>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</si>
  <si>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</si>
  <si>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</si>
  <si>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</si>
  <si>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</si>
  <si>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</si>
  <si>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</si>
  <si>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</si>
  <si>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</si>
  <si>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</si>
  <si>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</si>
  <si>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</si>
  <si>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</si>
  <si>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</si>
  <si>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</si>
  <si>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</si>
  <si>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</si>
  <si>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</si>
  <si>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</si>
  <si>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</si>
  <si>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</si>
  <si>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</si>
  <si>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</si>
  <si>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</si>
  <si>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</si>
  <si>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</si>
  <si>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</si>
  <si>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</si>
  <si>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</si>
  <si>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</si>
  <si>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</si>
  <si>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</si>
  <si>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</si>
  <si>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</si>
  <si>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</si>
  <si>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</si>
  <si>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</si>
  <si>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</si>
  <si>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</si>
  <si>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</si>
  <si>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</si>
  <si>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</si>
  <si>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</si>
  <si>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</si>
  <si>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</si>
  <si>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</si>
  <si>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</si>
  <si>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</si>
  <si>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</si>
  <si>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</si>
  <si>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</si>
  <si>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</si>
  <si>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</si>
  <si>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</si>
  <si>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</si>
  <si>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</si>
  <si>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</si>
  <si>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</si>
  <si>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</si>
  <si>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</si>
  <si>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</si>
  <si>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</si>
  <si>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</si>
  <si>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</si>
  <si>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</si>
  <si>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</si>
  <si>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</si>
  <si>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</si>
  <si>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</si>
  <si>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</si>
  <si>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</si>
  <si>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</si>
  <si>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</si>
  <si>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</si>
  <si>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</si>
  <si>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</si>
  <si>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</si>
  <si>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</si>
  <si>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</si>
  <si>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</si>
  <si>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</si>
  <si>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</si>
  <si>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</si>
  <si>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</si>
  <si>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</si>
  <si>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</si>
  <si>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</si>
  <si>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</si>
  <si>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</si>
  <si>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</si>
  <si>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</si>
  <si>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</si>
  <si>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</si>
  <si>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</si>
  <si>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</si>
  <si>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</si>
  <si>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</si>
  <si>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</si>
  <si>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</si>
  <si>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</si>
  <si>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</si>
  <si>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</si>
  <si>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</si>
  <si>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</si>
  <si>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</si>
  <si>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</si>
  <si>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</si>
  <si>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</si>
  <si>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</si>
  <si>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</si>
  <si>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</si>
  <si>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</si>
  <si>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</si>
  <si>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</si>
  <si>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</si>
  <si>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</si>
  <si>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</si>
  <si>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</si>
  <si>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</si>
  <si>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</si>
  <si>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</si>
  <si>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</si>
  <si>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</si>
  <si>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</si>
  <si>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</si>
  <si>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</si>
  <si>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</si>
  <si>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</si>
  <si>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</si>
  <si>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</si>
  <si>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</si>
  <si>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</si>
  <si>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</si>
  <si>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</si>
  <si>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</si>
  <si>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</si>
  <si>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</si>
  <si>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</si>
  <si>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</si>
  <si>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</si>
  <si>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</si>
  <si>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</si>
  <si>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</si>
  <si>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</si>
  <si>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</si>
  <si>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</si>
  <si>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</si>
  <si>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</si>
  <si>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</si>
  <si>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</si>
  <si>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</si>
  <si>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</si>
  <si>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</si>
  <si>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</si>
  <si>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</si>
  <si>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</si>
  <si>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</si>
  <si>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</si>
  <si>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</si>
  <si>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</si>
  <si>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</si>
  <si>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</si>
  <si>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</si>
  <si>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</si>
  <si>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</si>
  <si>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</si>
  <si>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</si>
  <si>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</si>
  <si>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</si>
  <si>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</si>
  <si>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</si>
  <si>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</si>
  <si>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</si>
  <si>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</si>
  <si>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</si>
  <si>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</si>
  <si>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</si>
  <si>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</si>
  <si>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</si>
  <si>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</si>
  <si>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</si>
  <si>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</si>
  <si>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</si>
  <si>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</si>
  <si>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</si>
  <si>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</si>
  <si>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</si>
  <si>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</si>
  <si>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</si>
  <si>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</si>
  <si>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</si>
  <si>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</si>
  <si>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</si>
  <si>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</si>
  <si>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</si>
  <si>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</si>
  <si>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</si>
  <si>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</si>
  <si>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</si>
  <si>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</si>
  <si>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</si>
  <si>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</si>
  <si>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</si>
  <si>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</si>
  <si>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</si>
  <si>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</si>
  <si>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</si>
  <si>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</si>
  <si>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</si>
  <si>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</si>
  <si>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</si>
  <si>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</si>
  <si>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</si>
  <si>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</si>
  <si>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</si>
  <si>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</si>
  <si>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</si>
  <si>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</si>
  <si>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</si>
  <si>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</si>
  <si>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</si>
  <si>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</si>
  <si>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</si>
  <si>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</si>
  <si>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</si>
  <si>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</si>
  <si>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</si>
  <si>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</si>
  <si>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</si>
  <si>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</si>
  <si>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</si>
  <si>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</si>
  <si>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</si>
  <si>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</si>
  <si>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</si>
  <si>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</si>
  <si>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</si>
  <si>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</si>
  <si>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</si>
  <si>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</si>
  <si>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</si>
  <si>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</si>
  <si>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</si>
  <si>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</si>
  <si>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</si>
  <si>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</si>
  <si>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</si>
  <si>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</si>
  <si>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</si>
  <si>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</si>
  <si>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</si>
  <si>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</si>
  <si>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</si>
  <si>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</si>
  <si>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</si>
  <si>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</si>
  <si>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</si>
  <si>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</si>
  <si>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</si>
  <si>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</si>
  <si>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</si>
  <si>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</si>
  <si>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</si>
  <si>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</si>
  <si>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</si>
  <si>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</si>
  <si>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</si>
  <si>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</si>
  <si>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</si>
  <si>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</si>
  <si>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</si>
  <si>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</si>
  <si>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</si>
  <si>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</si>
  <si>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</si>
  <si>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</si>
  <si>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</si>
  <si>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</si>
  <si>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</si>
  <si>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</si>
  <si>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</si>
  <si>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</si>
  <si>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</si>
  <si>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</si>
  <si>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</si>
  <si>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</si>
  <si>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</si>
  <si>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</si>
  <si>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</si>
  <si>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</si>
  <si>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</si>
  <si>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</si>
  <si>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</si>
  <si>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</si>
  <si>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</si>
  <si>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</si>
  <si>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</si>
  <si>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</si>
  <si>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</si>
  <si>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</si>
  <si>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</si>
  <si>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</si>
  <si>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</si>
  <si>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</si>
  <si>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</si>
  <si>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</si>
  <si>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</si>
  <si>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</si>
  <si>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</si>
  <si>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</si>
  <si>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</si>
  <si>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</si>
  <si>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</si>
  <si>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</si>
  <si>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</si>
  <si>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</si>
  <si>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</si>
  <si>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</si>
  <si>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</si>
  <si>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</si>
  <si>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</si>
  <si>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</si>
  <si>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</si>
  <si>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</si>
  <si>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</si>
  <si>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</si>
  <si>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</si>
  <si>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</si>
  <si>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</si>
  <si>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</si>
  <si>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</si>
  <si>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</si>
  <si>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</si>
  <si>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</si>
  <si>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</si>
  <si>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</si>
  <si>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</si>
  <si>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</si>
  <si>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</si>
  <si>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</si>
  <si>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</si>
  <si>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</si>
  <si>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</si>
  <si>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</si>
  <si>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</si>
  <si>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</si>
  <si>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</si>
  <si>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</si>
  <si>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</si>
  <si>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</si>
  <si>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</si>
  <si>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</si>
  <si>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</si>
  <si>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</si>
  <si>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</si>
  <si>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</si>
  <si>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</si>
  <si>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</si>
  <si>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</si>
  <si>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</si>
  <si>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</si>
  <si>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</si>
  <si>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</si>
  <si>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</si>
  <si>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</si>
  <si>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</si>
  <si>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</si>
  <si>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</si>
  <si>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</si>
  <si>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</si>
  <si>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</si>
  <si>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</si>
  <si>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</si>
  <si>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</si>
  <si>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</si>
  <si>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</si>
  <si>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</si>
  <si>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</si>
  <si>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</si>
  <si>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</si>
  <si>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</si>
  <si>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</si>
  <si>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</si>
  <si>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</si>
  <si>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</si>
  <si>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</si>
  <si>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</si>
  <si>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</si>
  <si>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</si>
  <si>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</si>
  <si>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</si>
  <si>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</si>
  <si>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</si>
  <si>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</si>
  <si>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</si>
  <si>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</si>
  <si>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</si>
  <si>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</si>
  <si>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</si>
  <si>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</si>
  <si>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</si>
  <si>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</si>
  <si>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</si>
  <si>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</si>
  <si>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</si>
  <si>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</si>
  <si>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</si>
  <si>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</si>
  <si>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</si>
  <si>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</si>
  <si>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</si>
  <si>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</si>
  <si>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</si>
  <si>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</si>
  <si>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</si>
  <si>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</si>
  <si>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</si>
  <si>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</si>
  <si>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</si>
  <si>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</si>
  <si>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</si>
  <si>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</si>
  <si>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</si>
  <si>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</si>
  <si>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</si>
  <si>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</si>
  <si>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</si>
  <si>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</si>
  <si>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</si>
  <si>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</si>
  <si>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</si>
  <si>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</si>
  <si>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</si>
  <si>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</si>
  <si>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</si>
  <si>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</si>
  <si>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</si>
  <si>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</si>
  <si>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</si>
  <si>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</si>
  <si>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</si>
  <si>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</si>
  <si>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</si>
  <si>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</si>
  <si>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</si>
  <si>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</si>
  <si>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</si>
  <si>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</si>
  <si>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</si>
  <si>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</si>
  <si>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</si>
  <si>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</si>
  <si>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</si>
  <si>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</si>
  <si>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</si>
  <si>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</si>
  <si>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</si>
  <si>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</si>
  <si>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</si>
  <si>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</si>
  <si>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</si>
  <si>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</si>
  <si>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</si>
  <si>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</si>
  <si>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</si>
  <si>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</si>
  <si>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</si>
  <si>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</si>
  <si>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</si>
  <si>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</si>
  <si>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</si>
  <si>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</si>
  <si>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</si>
  <si>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</si>
  <si>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</si>
  <si>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</si>
  <si>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</si>
  <si>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</si>
  <si>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</si>
  <si>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</si>
  <si>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</si>
  <si>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</si>
  <si>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</si>
  <si>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</si>
  <si>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</si>
  <si>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</si>
  <si>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</si>
  <si>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</si>
  <si>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</si>
  <si>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</si>
  <si>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</si>
  <si>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</si>
  <si>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</si>
  <si>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</si>
  <si>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</si>
  <si>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</si>
  <si>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</si>
  <si>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</si>
  <si>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</si>
  <si>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</si>
  <si>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</si>
  <si>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</si>
  <si>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</si>
  <si>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</si>
  <si>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</si>
  <si>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</si>
  <si>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</si>
  <si>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</si>
  <si>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</si>
  <si>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</si>
  <si>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</si>
  <si>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</si>
  <si>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</si>
  <si>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</si>
  <si>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</si>
  <si>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</si>
  <si>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</si>
  <si>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</si>
  <si>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</si>
  <si>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</si>
  <si>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</si>
  <si>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</si>
  <si>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</si>
  <si>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</si>
  <si>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</si>
  <si>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</si>
  <si>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</si>
  <si>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</si>
  <si>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</si>
  <si>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</si>
  <si>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</si>
  <si>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</si>
  <si>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</si>
  <si>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</si>
  <si>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</si>
  <si>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</si>
  <si>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</si>
  <si>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</si>
  <si>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</si>
  <si>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</si>
  <si>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</si>
  <si>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</si>
  <si>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</si>
  <si>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</si>
  <si>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</si>
  <si>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</si>
  <si>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</si>
  <si>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</si>
  <si>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</si>
  <si>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</si>
  <si>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</si>
  <si>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</si>
  <si>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</si>
  <si>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</si>
  <si>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</si>
  <si>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</si>
  <si>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</si>
  <si>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</si>
  <si>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</si>
  <si>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</si>
  <si>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</si>
  <si>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</si>
  <si>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</si>
  <si>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</si>
  <si>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</si>
  <si>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</si>
  <si>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</si>
  <si>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</si>
  <si>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</si>
  <si>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</si>
  <si>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</si>
  <si>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</si>
  <si>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</si>
  <si>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</si>
  <si>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</si>
  <si>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</si>
  <si>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</si>
  <si>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</si>
  <si>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</si>
  <si>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</si>
  <si>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</si>
  <si>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</si>
  <si>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</si>
  <si>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</si>
  <si>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</si>
  <si>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</si>
  <si>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</si>
  <si>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</si>
  <si>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</si>
  <si>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</si>
  <si>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</si>
  <si>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</si>
  <si>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</si>
  <si>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</si>
  <si>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</si>
  <si>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</si>
  <si>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</si>
  <si>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</si>
  <si>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</si>
  <si>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</si>
  <si>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</si>
  <si>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</si>
  <si>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</si>
  <si>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</si>
  <si>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</si>
  <si>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</si>
  <si>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</si>
  <si>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</si>
  <si>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</si>
  <si>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</si>
  <si>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</si>
  <si>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</si>
  <si>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</si>
  <si>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</si>
  <si>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</si>
  <si>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</si>
  <si>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</si>
  <si>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</si>
  <si>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</si>
  <si>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</si>
  <si>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</si>
  <si>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</si>
  <si>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</si>
  <si>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</si>
  <si>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</si>
  <si>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</si>
  <si>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</si>
  <si>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</si>
  <si>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</si>
  <si>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</si>
  <si>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</si>
  <si>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</si>
  <si>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</si>
  <si>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</si>
  <si>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</si>
  <si>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</si>
  <si>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</si>
  <si>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</si>
  <si>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</si>
  <si>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</si>
  <si>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</si>
  <si>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</si>
  <si>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</si>
  <si>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</si>
  <si>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</si>
  <si>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</si>
  <si>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</si>
  <si>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</si>
  <si>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</si>
  <si>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</si>
  <si>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</si>
  <si>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</si>
  <si>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</si>
  <si>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</si>
  <si>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</si>
  <si>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</si>
  <si>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</si>
  <si>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</si>
  <si>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</si>
  <si>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</si>
  <si>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</si>
  <si>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</si>
  <si>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</si>
  <si>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</si>
  <si>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</si>
  <si>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</si>
  <si>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</si>
  <si>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</si>
  <si>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</si>
  <si>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</si>
  <si>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</si>
  <si>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</si>
  <si>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</si>
  <si>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</si>
  <si>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</si>
  <si>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</si>
  <si>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</si>
  <si>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</si>
  <si>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</si>
  <si>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</si>
  <si>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</si>
  <si>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</si>
  <si>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</si>
  <si>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</si>
  <si>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</si>
  <si>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</si>
  <si>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</si>
  <si>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</si>
  <si>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</si>
  <si>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</si>
  <si>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</si>
  <si>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</si>
  <si>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</si>
  <si>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</si>
  <si>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</si>
  <si>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</si>
  <si>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</si>
  <si>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</si>
  <si>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</si>
  <si>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</si>
  <si>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</si>
  <si>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</si>
  <si>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</si>
  <si>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</si>
  <si>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</si>
  <si>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</si>
  <si>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</si>
  <si>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</si>
  <si>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</si>
  <si>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</si>
  <si>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</si>
  <si>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</si>
  <si>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</si>
  <si>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</si>
  <si>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</si>
  <si>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</si>
  <si>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</si>
  <si>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</si>
  <si>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</si>
  <si>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</si>
  <si>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</si>
  <si>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</si>
  <si>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</si>
  <si>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</si>
  <si>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</si>
  <si>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</si>
  <si>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</si>
  <si>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</si>
  <si>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</si>
  <si>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</si>
  <si>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</si>
  <si>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</si>
  <si>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</si>
  <si>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</si>
  <si>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</si>
  <si>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</si>
  <si>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</si>
  <si>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</si>
  <si>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</si>
  <si>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</si>
  <si>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</si>
  <si>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</si>
  <si>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</si>
  <si>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</si>
  <si>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</si>
  <si>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</si>
  <si>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</si>
  <si>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</si>
  <si>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</si>
  <si>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</si>
  <si>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</si>
  <si>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</si>
  <si>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</si>
  <si>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</si>
  <si>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</si>
  <si>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</si>
  <si>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</si>
  <si>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</si>
  <si>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</si>
  <si>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</si>
  <si>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</si>
  <si>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</si>
  <si>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</si>
  <si>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</si>
  <si>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</si>
  <si>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</si>
  <si>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</si>
  <si>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</si>
  <si>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</si>
  <si>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</si>
  <si>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</si>
  <si>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</si>
  <si>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</si>
  <si>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</si>
  <si>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</si>
  <si>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</si>
  <si>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</si>
  <si>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</si>
  <si>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</si>
  <si>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</si>
  <si>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</si>
  <si>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</si>
  <si>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</si>
  <si>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</si>
  <si>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</si>
  <si>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</si>
  <si>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</si>
  <si>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</si>
  <si>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</si>
  <si>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</si>
  <si>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</si>
  <si>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</si>
  <si>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</si>
  <si>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</si>
  <si>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</si>
  <si>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</si>
  <si>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</si>
  <si>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</si>
  <si>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</si>
  <si>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</si>
  <si>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</si>
  <si>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</si>
  <si>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</si>
  <si>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</si>
  <si>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</si>
  <si>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</si>
  <si>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</si>
  <si>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</si>
  <si>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</si>
  <si>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</si>
  <si>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</si>
  <si>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</si>
  <si>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</si>
  <si>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</si>
  <si>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</si>
  <si>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</si>
  <si>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</si>
  <si>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</si>
  <si>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</si>
  <si>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</si>
  <si>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</si>
  <si>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</si>
  <si>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</si>
  <si>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</si>
  <si>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</si>
  <si>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</si>
  <si>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</si>
  <si>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</si>
  <si>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</si>
  <si>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</si>
  <si>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</si>
  <si>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</si>
  <si>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</si>
  <si>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</si>
  <si>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</si>
  <si>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</si>
  <si>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</si>
  <si>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</si>
  <si>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</si>
  <si>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</si>
  <si>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</si>
  <si>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</si>
  <si>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</si>
  <si>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</si>
  <si>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</si>
  <si>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</si>
  <si>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</si>
  <si>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</si>
  <si>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</si>
  <si>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</si>
  <si>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</si>
  <si>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</si>
  <si>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</si>
  <si>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</si>
  <si>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</si>
  <si>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</si>
  <si>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</si>
  <si>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</si>
  <si>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</si>
  <si>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</si>
  <si>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</si>
  <si>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</si>
  <si>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</si>
  <si>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</si>
  <si>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</si>
  <si>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</si>
  <si>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</si>
  <si>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</si>
  <si>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</si>
  <si>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</si>
  <si>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</si>
  <si>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</si>
  <si>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</si>
  <si>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</si>
  <si>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</si>
  <si>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</si>
  <si>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</si>
  <si>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</si>
  <si>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</si>
  <si>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</si>
  <si>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</si>
  <si>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</si>
  <si>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</si>
  <si>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</si>
  <si>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</si>
  <si>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</si>
  <si>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</si>
  <si>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</si>
  <si>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</si>
  <si>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</si>
  <si>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</si>
  <si>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</si>
  <si>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</si>
  <si>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</si>
  <si>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</si>
  <si>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</si>
  <si>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</si>
  <si>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</si>
  <si>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</si>
  <si>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</si>
  <si>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</si>
  <si>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</si>
  <si>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</si>
  <si>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</si>
  <si>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</si>
  <si>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</si>
  <si>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</si>
  <si>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</si>
  <si>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</si>
  <si>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</si>
  <si>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</si>
  <si>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</si>
  <si>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</si>
  <si>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</si>
  <si>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</si>
  <si>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</si>
  <si>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</si>
  <si>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</si>
  <si>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</si>
  <si>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</si>
  <si>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</si>
  <si>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</si>
  <si>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</si>
  <si>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</si>
  <si>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</si>
  <si>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</si>
  <si>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</si>
  <si>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</si>
  <si>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</si>
  <si>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</si>
  <si>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</si>
  <si>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</si>
  <si>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</si>
  <si>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</si>
  <si>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</si>
  <si>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</si>
  <si>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</si>
  <si>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</si>
  <si>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</si>
  <si>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</si>
  <si>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</si>
  <si>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</si>
  <si>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</si>
  <si>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</si>
  <si>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</si>
  <si>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</si>
  <si>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</si>
  <si>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</si>
  <si>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</si>
  <si>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</si>
  <si>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</si>
  <si>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</si>
  <si>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</si>
  <si>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</si>
  <si>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</si>
  <si>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</si>
  <si>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</si>
  <si>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</si>
  <si>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</si>
  <si>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</si>
  <si>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</si>
  <si>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</si>
  <si>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</si>
  <si>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</si>
  <si>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</si>
  <si>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</si>
  <si>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</si>
  <si>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</si>
  <si>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</si>
  <si>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</si>
  <si>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</si>
  <si>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</si>
  <si>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</si>
  <si>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</si>
  <si>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</si>
  <si>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</si>
  <si>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</si>
  <si>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</si>
  <si>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</si>
  <si>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</si>
  <si>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</si>
  <si>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</si>
  <si>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</si>
  <si>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</si>
  <si>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</si>
  <si>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</si>
  <si>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</si>
  <si>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</si>
  <si>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</si>
  <si>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</si>
  <si>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</si>
  <si>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</si>
  <si>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</si>
  <si>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</si>
  <si>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</si>
  <si>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</si>
  <si>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</si>
  <si>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</si>
  <si>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</si>
  <si>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</si>
  <si>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</si>
  <si>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</si>
  <si>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</si>
  <si>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</si>
  <si>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</si>
  <si>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</si>
  <si>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</si>
  <si>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</si>
  <si>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</si>
  <si>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</si>
  <si>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</si>
  <si>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</si>
  <si>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</si>
  <si>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</si>
  <si>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</si>
  <si>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</si>
  <si>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</si>
  <si>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</si>
  <si>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</si>
  <si>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</si>
  <si>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</si>
  <si>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</si>
  <si>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</si>
  <si>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</si>
  <si>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</si>
  <si>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</si>
  <si>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</si>
  <si>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</si>
  <si>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</si>
  <si>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</si>
  <si>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</si>
  <si>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</si>
  <si>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</si>
  <si>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</si>
  <si>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</si>
  <si>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</si>
  <si>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</si>
  <si>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</si>
  <si>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</si>
  <si>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</si>
  <si>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</si>
  <si>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</si>
  <si>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</si>
  <si>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</si>
  <si>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</si>
  <si>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</si>
  <si>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</si>
  <si>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</si>
  <si>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</si>
  <si>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</si>
  <si>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</si>
  <si>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</si>
  <si>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</si>
  <si>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</si>
  <si>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</si>
  <si>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</si>
  <si>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</si>
  <si>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</si>
  <si>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</si>
  <si>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</si>
  <si>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</si>
  <si>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</si>
  <si>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</si>
  <si>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</si>
  <si>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</si>
  <si>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</si>
  <si>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</si>
  <si>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</si>
  <si>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</si>
  <si>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</si>
  <si>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</si>
  <si>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</si>
  <si>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</si>
  <si>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</si>
  <si>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</si>
  <si>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</si>
  <si>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</si>
  <si>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</si>
  <si>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</si>
  <si>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</si>
  <si>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</si>
  <si>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</si>
  <si>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</si>
  <si>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</si>
  <si>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</si>
  <si>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</si>
  <si>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</si>
  <si>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</si>
  <si>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</si>
  <si>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</si>
  <si>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</si>
  <si>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</si>
  <si>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</si>
  <si>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</si>
  <si>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</si>
  <si>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</si>
  <si>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</si>
  <si>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</si>
  <si>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</si>
  <si>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</si>
  <si>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</si>
  <si>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</si>
  <si>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</si>
  <si>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</si>
  <si>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</si>
  <si>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</si>
  <si>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</si>
  <si>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</si>
  <si>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</si>
  <si>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</si>
  <si>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</si>
  <si>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</si>
  <si>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</si>
  <si>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</si>
  <si>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</si>
  <si>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</si>
  <si>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</si>
  <si>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</si>
  <si>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</si>
  <si>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</si>
  <si>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</si>
  <si>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</si>
  <si>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</si>
  <si>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</si>
  <si>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</si>
  <si>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</si>
  <si>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</si>
  <si>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</si>
  <si>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</si>
  <si>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</si>
  <si>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</si>
  <si>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</si>
  <si>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</si>
  <si>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</si>
  <si>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</si>
  <si>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</si>
  <si>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</si>
  <si>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</si>
  <si>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</si>
  <si>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</si>
  <si>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</si>
  <si>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</si>
  <si>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</si>
  <si>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</si>
  <si>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</si>
  <si>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</si>
  <si>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</si>
  <si>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</si>
  <si>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</si>
  <si>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</si>
  <si>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</si>
  <si>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</si>
  <si>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</si>
  <si>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</si>
  <si>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</si>
  <si>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</si>
  <si>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</si>
  <si>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</si>
  <si>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</si>
  <si>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</si>
  <si>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</si>
  <si>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</si>
  <si>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</si>
  <si>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</si>
  <si>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</si>
  <si>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</si>
  <si>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</si>
  <si>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</si>
  <si>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</si>
  <si>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</si>
  <si>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</si>
  <si>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</si>
  <si>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</si>
  <si>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</si>
  <si>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</si>
  <si>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</si>
  <si>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</si>
  <si>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</si>
  <si>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</si>
  <si>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</si>
  <si>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</si>
  <si>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</si>
  <si>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</si>
  <si>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</si>
  <si>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</si>
  <si>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</si>
  <si>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</si>
  <si>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</si>
  <si>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</si>
  <si>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</si>
  <si>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</si>
  <si>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</si>
  <si>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</si>
  <si>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</si>
  <si>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</si>
  <si>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</si>
  <si>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</si>
  <si>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</si>
  <si>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</si>
  <si>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</si>
  <si>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</si>
  <si>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</si>
  <si>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</si>
  <si>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</si>
  <si>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</si>
  <si>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</si>
  <si>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</si>
  <si>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</si>
  <si>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</si>
  <si>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</si>
  <si>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</si>
  <si>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</si>
  <si>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</si>
  <si>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</si>
  <si>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</si>
  <si>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</si>
  <si>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</si>
  <si>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</si>
  <si>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</si>
  <si>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</si>
  <si>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</si>
  <si>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</si>
  <si>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</si>
  <si>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</si>
  <si>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</si>
  <si>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</si>
  <si>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</si>
  <si>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</si>
  <si>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</si>
  <si>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</si>
  <si>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</si>
  <si>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</si>
  <si>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</si>
  <si>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</si>
  <si>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</si>
  <si>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</si>
  <si>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</si>
  <si>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</si>
  <si>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</si>
  <si>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</si>
  <si>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</si>
  <si>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</si>
  <si>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</si>
  <si>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</si>
  <si>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</si>
  <si>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</si>
  <si>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</si>
  <si>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</si>
  <si>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</si>
  <si>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</si>
  <si>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</si>
  <si>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</si>
  <si>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</si>
  <si>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</si>
  <si>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</si>
  <si>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</si>
  <si>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</si>
  <si>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</si>
  <si>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</si>
  <si>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</si>
  <si>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</si>
  <si>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</si>
  <si>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</si>
  <si>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</si>
  <si>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</si>
  <si>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</si>
  <si>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</si>
  <si>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</si>
  <si>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</si>
  <si>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</si>
  <si>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</si>
  <si>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</si>
  <si>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</si>
  <si>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</si>
  <si>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</si>
  <si>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</si>
  <si>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</si>
  <si>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</si>
  <si>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</si>
  <si>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</si>
  <si>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</si>
  <si>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</si>
  <si>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</si>
  <si>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</si>
  <si>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</si>
  <si>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</si>
  <si>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</si>
  <si>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</si>
  <si>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</si>
  <si>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</si>
  <si>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</si>
  <si>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</si>
  <si>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</si>
  <si>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</si>
  <si>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</si>
  <si>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</si>
  <si>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</si>
  <si>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</si>
  <si>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</si>
  <si>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</si>
  <si>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</si>
  <si>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</si>
  <si>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</si>
  <si>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</si>
  <si>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</si>
  <si>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</si>
  <si>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</si>
  <si>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</si>
  <si>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</si>
  <si>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</si>
  <si>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</si>
  <si>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</si>
  <si>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</si>
  <si>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</si>
  <si>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</si>
  <si>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</si>
  <si>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</si>
  <si>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</si>
  <si>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</si>
  <si>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</si>
  <si>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</si>
  <si>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</si>
  <si>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</si>
  <si>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</si>
  <si>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</si>
  <si>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</si>
  <si>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</si>
  <si>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</si>
  <si>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</si>
  <si>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</si>
  <si>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</si>
  <si>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</si>
  <si>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</si>
  <si>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</si>
  <si>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</si>
  <si>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</si>
  <si>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</si>
  <si>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</si>
  <si>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</si>
  <si>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</si>
  <si>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</si>
  <si>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</si>
  <si>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</si>
  <si>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</si>
  <si>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</si>
  <si>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</si>
  <si>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</si>
  <si>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</si>
  <si>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</si>
  <si>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</si>
  <si>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</si>
  <si>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</si>
  <si>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</si>
  <si>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</si>
  <si>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</si>
  <si>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</si>
  <si>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</si>
  <si>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</si>
  <si>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</si>
  <si>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</si>
  <si>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</si>
  <si>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</si>
  <si>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</si>
  <si>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</si>
  <si>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</si>
  <si>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</si>
  <si>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</si>
  <si>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</si>
  <si>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</si>
  <si>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</si>
  <si>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</si>
  <si>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</si>
  <si>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</si>
  <si>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</si>
  <si>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</si>
  <si>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</si>
  <si>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</si>
  <si>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</si>
  <si>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</si>
  <si>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</si>
  <si>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</si>
  <si>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</si>
  <si>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</si>
  <si>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</si>
  <si>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</si>
  <si>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</si>
  <si>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</si>
  <si>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</si>
  <si>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</si>
  <si>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</si>
  <si>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</si>
  <si>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</si>
  <si>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</si>
  <si>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</si>
  <si>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</si>
  <si>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</si>
  <si>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</si>
  <si>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</si>
  <si>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</si>
  <si>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</si>
  <si>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</si>
  <si>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</si>
  <si>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</si>
  <si>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</si>
  <si>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</si>
  <si>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</si>
  <si>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</si>
  <si>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</si>
  <si>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</si>
  <si>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</si>
  <si>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</si>
  <si>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</si>
  <si>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</si>
  <si>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</si>
  <si>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</si>
  <si>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</si>
  <si>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</si>
  <si>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</si>
  <si>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</si>
  <si>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</si>
  <si>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</si>
  <si>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</si>
  <si>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</si>
  <si>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</si>
  <si>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</si>
  <si>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</si>
  <si>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</si>
  <si>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</si>
  <si>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</si>
  <si>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</si>
  <si>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</si>
  <si>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</si>
  <si>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</si>
  <si>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</si>
  <si>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</si>
  <si>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</si>
  <si>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</si>
  <si>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</si>
  <si>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</si>
  <si>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</si>
  <si>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</si>
  <si>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</si>
  <si>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</si>
  <si>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</si>
  <si>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</si>
  <si>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</si>
  <si>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</si>
  <si>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</si>
  <si>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</si>
  <si>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</si>
  <si>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</si>
  <si>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</si>
  <si>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</si>
  <si>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</si>
  <si>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</si>
  <si>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</si>
  <si>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</si>
  <si>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</si>
  <si>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</si>
  <si>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</si>
  <si>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</si>
  <si>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</si>
  <si>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</si>
  <si>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</si>
  <si>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</si>
  <si>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</si>
  <si>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</si>
  <si>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</si>
  <si>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</si>
  <si>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</si>
  <si>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</si>
  <si>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</si>
  <si>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</si>
  <si>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</si>
  <si>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</si>
  <si>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</si>
  <si>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</si>
  <si>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</si>
  <si>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</si>
  <si>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</si>
  <si>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</si>
  <si>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</si>
  <si>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</si>
  <si>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</si>
  <si>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</si>
  <si>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</si>
  <si>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</si>
  <si>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</si>
  <si>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</si>
  <si>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</si>
  <si>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</si>
  <si>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</si>
  <si>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</si>
  <si>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</si>
  <si>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</si>
  <si>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</si>
  <si>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</si>
  <si>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</si>
  <si>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</si>
  <si>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</si>
  <si>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</si>
  <si>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</si>
  <si>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</si>
  <si>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</si>
  <si>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</si>
  <si>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</si>
  <si>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</si>
  <si>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</si>
  <si>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</si>
  <si>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</si>
  <si>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</si>
  <si>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</si>
  <si>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</si>
  <si>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</si>
  <si>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</si>
  <si>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</si>
  <si>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</si>
  <si>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</si>
  <si>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</si>
  <si>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</si>
  <si>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</si>
  <si>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</si>
  <si>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</si>
  <si>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</si>
  <si>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</si>
  <si>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</si>
  <si>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</si>
  <si>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</si>
  <si>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</si>
  <si>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</si>
  <si>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</si>
  <si>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</si>
  <si>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</si>
  <si>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</si>
  <si>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</si>
  <si>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</si>
  <si>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</si>
  <si>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</si>
  <si>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</si>
  <si>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</si>
  <si>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</si>
  <si>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</si>
  <si>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</si>
  <si>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</si>
  <si>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</si>
  <si>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</si>
  <si>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</si>
  <si>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</si>
  <si>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</si>
  <si>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</si>
  <si>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</si>
  <si>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</si>
  <si>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</si>
  <si>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</si>
  <si>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</si>
  <si>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</si>
  <si>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</si>
  <si>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</si>
  <si>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</si>
  <si>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</si>
  <si>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</si>
  <si>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</si>
  <si>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</si>
  <si>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</si>
  <si>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</si>
  <si>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</si>
  <si>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</si>
  <si>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</si>
  <si>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</si>
  <si>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</si>
  <si>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</si>
  <si>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</si>
  <si>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</si>
  <si>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</si>
  <si>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</si>
  <si>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</si>
  <si>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</si>
  <si>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</si>
  <si>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</si>
  <si>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</si>
  <si>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</si>
  <si>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</si>
  <si>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</si>
  <si>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</si>
  <si>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</si>
  <si>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</si>
  <si>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</si>
  <si>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</si>
  <si>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</si>
  <si>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</si>
  <si>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</si>
  <si>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</si>
  <si>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</si>
  <si>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</si>
  <si>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</si>
  <si>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</si>
  <si>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</si>
  <si>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</si>
  <si>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</si>
  <si>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</si>
  <si>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</si>
  <si>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</si>
  <si>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</si>
  <si>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</si>
  <si>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</si>
  <si>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</si>
  <si>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</si>
  <si>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</si>
  <si>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</si>
  <si>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</si>
  <si>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</si>
  <si>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</si>
  <si>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</si>
  <si>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</si>
  <si>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</si>
  <si>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</si>
  <si>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</si>
  <si>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</si>
  <si>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</si>
  <si>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</si>
  <si>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</si>
  <si>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</si>
  <si>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</si>
  <si>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</si>
  <si>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</si>
  <si>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</si>
  <si>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</si>
  <si>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</si>
  <si>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</si>
  <si>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</si>
  <si>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</si>
  <si>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</si>
  <si>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</si>
  <si>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</si>
  <si>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</si>
  <si>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</si>
  <si>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</si>
  <si>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</si>
  <si>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</si>
  <si>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</si>
  <si>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</si>
  <si>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</si>
  <si>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</si>
  <si>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</si>
  <si>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</si>
  <si>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</si>
  <si>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</si>
  <si>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</si>
  <si>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</si>
  <si>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</si>
  <si>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</si>
  <si>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</si>
  <si>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</si>
  <si>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</si>
  <si>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</si>
  <si>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</si>
  <si>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</si>
  <si>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</si>
  <si>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</si>
  <si>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</si>
  <si>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</si>
  <si>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</si>
  <si>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</si>
  <si>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</si>
  <si>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</si>
  <si>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</si>
  <si>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</si>
  <si>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</si>
  <si>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</si>
  <si>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</si>
  <si>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</si>
  <si>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</si>
  <si>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</si>
  <si>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</si>
  <si>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</si>
  <si>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</si>
  <si>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</si>
  <si>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</si>
  <si>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</si>
  <si>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</si>
  <si>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</si>
  <si>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</si>
  <si>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</si>
  <si>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</si>
  <si>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</si>
  <si>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</si>
  <si>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</si>
  <si>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</si>
  <si>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</si>
  <si>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</si>
  <si>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</si>
  <si>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</si>
  <si>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</si>
  <si>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</si>
  <si>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</si>
  <si>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</si>
  <si>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</si>
  <si>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</si>
  <si>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</si>
  <si>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</si>
  <si>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</si>
  <si>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</si>
  <si>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</si>
  <si>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</si>
  <si>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</si>
  <si>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</si>
  <si>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</si>
  <si>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</si>
  <si>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</si>
  <si>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</si>
  <si>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</si>
  <si>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</si>
  <si>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</si>
  <si>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</si>
  <si>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</si>
  <si>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</si>
  <si>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</si>
  <si>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</si>
  <si>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</si>
  <si>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</si>
  <si>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</si>
  <si>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</si>
  <si>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</si>
  <si>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</si>
  <si>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</si>
  <si>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</si>
  <si>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</si>
  <si>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</si>
  <si>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</si>
  <si>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</si>
  <si>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</si>
  <si>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</si>
  <si>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</si>
  <si>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</si>
  <si>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</si>
  <si>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</si>
  <si>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</si>
  <si>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</si>
  <si>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</si>
  <si>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</si>
  <si>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</si>
  <si>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</si>
  <si>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</si>
  <si>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</si>
  <si>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</si>
  <si>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</si>
  <si>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</si>
  <si>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</si>
  <si>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</si>
  <si>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</si>
  <si>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</si>
  <si>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</si>
  <si>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</si>
  <si>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</si>
  <si>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</si>
  <si>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</si>
  <si>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</si>
  <si>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</si>
  <si>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</si>
  <si>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</si>
  <si>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</si>
  <si>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</si>
  <si>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</si>
  <si>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</si>
  <si>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</si>
  <si>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</si>
  <si>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</si>
  <si>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</si>
  <si>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</si>
  <si>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</si>
  <si>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</si>
  <si>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</si>
  <si>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</si>
  <si>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</si>
  <si>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</si>
  <si>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</si>
  <si>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</si>
  <si>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</si>
  <si>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</si>
  <si>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</si>
  <si>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</si>
  <si>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</si>
  <si>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</si>
  <si>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</si>
  <si>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</si>
  <si>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</si>
  <si>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</si>
  <si>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</si>
  <si>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</si>
  <si>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</si>
  <si>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</si>
  <si>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</si>
  <si>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</si>
  <si>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</si>
  <si>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</si>
  <si>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</si>
  <si>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</si>
  <si>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</si>
  <si>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</si>
  <si>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</si>
  <si>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</si>
  <si>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</si>
  <si>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</si>
  <si>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</si>
  <si>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</si>
  <si>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</si>
  <si>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</si>
  <si>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</si>
  <si>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</si>
  <si>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</si>
  <si>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</si>
  <si>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</si>
  <si>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</si>
  <si>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</si>
  <si>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</si>
  <si>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</si>
  <si>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</si>
  <si>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</si>
  <si>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</si>
  <si>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</si>
  <si>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</si>
  <si>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</si>
  <si>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</si>
  <si>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</si>
  <si>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</si>
  <si>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</si>
  <si>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</si>
  <si>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</si>
  <si>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</si>
  <si>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</si>
  <si>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</si>
  <si>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</si>
  <si>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</si>
  <si>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</si>
  <si>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</si>
  <si>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</si>
  <si>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</si>
  <si>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</si>
  <si>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</si>
  <si>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</si>
  <si>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</si>
  <si>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</si>
  <si>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</si>
  <si>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</si>
  <si>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</si>
  <si>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</si>
  <si>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</si>
  <si>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</si>
  <si>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</si>
  <si>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</si>
  <si>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</si>
  <si>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</si>
  <si>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</si>
  <si>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</si>
  <si>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</si>
  <si>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</si>
  <si>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</si>
  <si>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</si>
  <si>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</si>
  <si>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</si>
  <si>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</si>
  <si>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</si>
  <si>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</si>
  <si>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</si>
  <si>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</si>
  <si>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</si>
  <si>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</si>
  <si>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</si>
  <si>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</si>
  <si>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</si>
  <si>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</si>
  <si>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</si>
  <si>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</si>
  <si>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</si>
  <si>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</si>
  <si>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</si>
  <si>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</si>
  <si>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</si>
  <si>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</si>
  <si>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</si>
  <si>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</si>
  <si>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</si>
  <si>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</si>
  <si>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</si>
  <si>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</si>
  <si>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</si>
  <si>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</si>
  <si>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</si>
  <si>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</si>
  <si>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</si>
  <si>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</si>
  <si>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</si>
  <si>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</si>
  <si>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</si>
  <si>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</si>
  <si>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</si>
  <si>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</si>
  <si>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</si>
  <si>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</si>
  <si>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</si>
  <si>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</si>
  <si>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</si>
  <si>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</si>
  <si>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</si>
  <si>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</si>
  <si>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</si>
  <si>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</si>
  <si>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</si>
  <si>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</si>
  <si>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</si>
  <si>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</si>
  <si>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</si>
  <si>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</si>
  <si>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</si>
  <si>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</si>
  <si>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</si>
  <si>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</si>
  <si>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</si>
  <si>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</si>
  <si>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</si>
  <si>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</si>
  <si>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</si>
  <si>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</si>
  <si>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</si>
  <si>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</si>
  <si>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</si>
  <si>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</si>
  <si>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</si>
  <si>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</si>
  <si>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</si>
  <si>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</si>
  <si>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</si>
  <si>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</si>
  <si>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</si>
  <si>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</si>
  <si>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</si>
  <si>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</si>
  <si>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</si>
  <si>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</si>
  <si>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</si>
  <si>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</si>
  <si>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</si>
  <si>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</si>
  <si>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</si>
  <si>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</si>
  <si>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</si>
  <si>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</si>
  <si>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</si>
  <si>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</si>
  <si>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</si>
  <si>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</si>
  <si>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</si>
  <si>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</si>
  <si>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</si>
  <si>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</si>
  <si>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</si>
  <si>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</si>
  <si>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</si>
  <si>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</si>
  <si>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</si>
  <si>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</si>
  <si>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</si>
  <si>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</si>
  <si>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</si>
  <si>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</si>
  <si>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</si>
  <si>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</si>
  <si>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</si>
  <si>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</si>
  <si>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</si>
  <si>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</si>
  <si>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</si>
  <si>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</si>
  <si>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</si>
  <si>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</si>
  <si>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</si>
  <si>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</si>
  <si>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</si>
  <si>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</si>
  <si>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</si>
  <si>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</si>
  <si>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</si>
  <si>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</si>
  <si>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</si>
  <si>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</si>
  <si>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</si>
  <si>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</si>
  <si>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</si>
  <si>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</si>
  <si>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</si>
  <si>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</si>
  <si>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</si>
  <si>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</si>
  <si>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</si>
  <si>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</si>
  <si>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</si>
  <si>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</si>
  <si>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</si>
  <si>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</si>
  <si>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</si>
  <si>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</si>
  <si>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</si>
  <si>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</si>
  <si>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</si>
  <si>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</si>
  <si>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</si>
  <si>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</si>
  <si>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</si>
  <si>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</si>
  <si>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</si>
  <si>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</si>
  <si>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</si>
  <si>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</si>
  <si>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</si>
  <si>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</si>
  <si>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</si>
  <si>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</si>
  <si>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</si>
  <si>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</si>
  <si>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</si>
  <si>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</si>
  <si>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</si>
  <si>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</si>
  <si>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</si>
  <si>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</si>
  <si>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</si>
  <si>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</si>
  <si>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</si>
  <si>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</si>
  <si>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</si>
  <si>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</si>
  <si>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</si>
  <si>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</si>
  <si>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</si>
  <si>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</si>
  <si>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</si>
  <si>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</si>
  <si>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</si>
  <si>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</si>
  <si>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</si>
  <si>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</si>
  <si>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</si>
  <si>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</si>
  <si>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</si>
  <si>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</si>
  <si>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</si>
  <si>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</si>
  <si>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</si>
  <si>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</si>
  <si>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</si>
  <si>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</si>
  <si>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</si>
  <si>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</si>
  <si>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</si>
  <si>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</si>
  <si>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</si>
  <si>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</si>
  <si>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</si>
  <si>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</si>
  <si>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</si>
  <si>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</si>
  <si>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</si>
  <si>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</si>
  <si>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</si>
  <si>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</si>
  <si>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</si>
  <si>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</si>
  <si>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</si>
  <si>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</si>
  <si>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</si>
  <si>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</si>
  <si>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</si>
  <si>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</si>
  <si>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</si>
  <si>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</si>
  <si>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</si>
  <si>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</si>
  <si>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</si>
  <si>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</si>
  <si>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</si>
  <si>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</si>
  <si>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</si>
  <si>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</si>
  <si>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</si>
  <si>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</si>
  <si>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</si>
  <si>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</si>
  <si>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</si>
  <si>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</si>
  <si>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</si>
  <si>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</si>
  <si>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</si>
  <si>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</si>
  <si>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</si>
  <si>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</si>
  <si>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</si>
  <si>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</si>
  <si>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</si>
  <si>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</si>
  <si>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</si>
  <si>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</si>
  <si>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</si>
  <si>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</si>
  <si>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</si>
  <si>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</si>
  <si>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</si>
  <si>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</si>
  <si>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</si>
  <si>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</si>
  <si>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</si>
  <si>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</si>
  <si>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</si>
  <si>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</si>
  <si>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</si>
  <si>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</si>
  <si>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</si>
  <si>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</si>
  <si>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</si>
  <si>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</si>
  <si>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</si>
  <si>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</si>
  <si>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</si>
  <si>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</si>
  <si>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</si>
  <si>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</si>
  <si>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</si>
  <si>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</si>
  <si>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</si>
  <si>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</si>
  <si>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</si>
  <si>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</si>
  <si>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</si>
  <si>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</si>
  <si>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</si>
  <si>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</si>
  <si>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</si>
  <si>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</si>
  <si>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</si>
  <si>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</si>
  <si>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</si>
  <si>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</si>
  <si>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</si>
  <si>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</si>
  <si>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</si>
  <si>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</si>
  <si>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</si>
  <si>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</si>
  <si>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</si>
  <si>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</si>
  <si>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</si>
  <si>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</si>
  <si>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</si>
  <si>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</si>
  <si>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</si>
  <si>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</si>
  <si>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</si>
  <si>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</si>
  <si>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</si>
  <si>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</si>
  <si>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</si>
  <si>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</si>
  <si>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</si>
  <si>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</si>
  <si>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</si>
  <si>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</si>
  <si>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</si>
  <si>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</si>
  <si>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</si>
  <si>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</si>
  <si>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</si>
  <si>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</si>
  <si>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</si>
  <si>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</si>
  <si>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</si>
  <si>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</si>
  <si>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</si>
  <si>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</si>
  <si>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</si>
  <si>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</si>
  <si>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</si>
  <si>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</si>
  <si>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</si>
  <si>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</si>
  <si>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</si>
  <si>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</si>
  <si>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</si>
  <si>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</si>
  <si>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</si>
  <si>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</si>
  <si>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</si>
  <si>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</si>
  <si>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</si>
  <si>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</si>
  <si>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</si>
  <si>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</si>
  <si>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</si>
  <si>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</si>
  <si>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</si>
  <si>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</si>
  <si>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</si>
  <si>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</si>
  <si>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</si>
  <si>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</si>
  <si>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</si>
  <si>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</si>
  <si>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</si>
  <si>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</si>
  <si>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</si>
  <si>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</si>
  <si>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</si>
  <si>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</si>
  <si>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</si>
  <si>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</si>
  <si>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</si>
  <si>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</si>
  <si>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</si>
  <si>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</si>
  <si>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</si>
  <si>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</si>
  <si>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</si>
  <si>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</si>
  <si>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</si>
  <si>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</si>
  <si>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</si>
  <si>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</si>
  <si>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</si>
  <si>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</si>
  <si>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</si>
  <si>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</si>
  <si>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</si>
  <si>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</si>
  <si>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</si>
  <si>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</si>
  <si>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</si>
  <si>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</si>
  <si>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</si>
  <si>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</si>
  <si>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</si>
  <si>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</si>
  <si>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</si>
  <si>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</si>
  <si>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</si>
  <si>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</si>
  <si>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</si>
  <si>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</si>
  <si>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</si>
  <si>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</si>
  <si>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</si>
  <si>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</si>
  <si>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</si>
  <si>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</si>
  <si>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</si>
  <si>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</si>
  <si>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</si>
  <si>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</si>
  <si>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</si>
  <si>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</si>
  <si>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</si>
  <si>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</si>
  <si>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</si>
  <si>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</si>
  <si>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</si>
  <si>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</si>
  <si>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</si>
  <si>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</si>
  <si>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</si>
  <si>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</si>
  <si>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</si>
  <si>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</si>
  <si>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</si>
  <si>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</si>
  <si>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</si>
  <si>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</si>
  <si>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</si>
  <si>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</si>
  <si>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</si>
  <si>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</si>
  <si>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</si>
  <si>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</si>
  <si>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</si>
  <si>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</si>
  <si>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</si>
  <si>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</si>
  <si>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</si>
  <si>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</si>
  <si>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</si>
  <si>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</si>
  <si>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</si>
  <si>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</si>
  <si>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</si>
  <si>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</si>
  <si>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</si>
  <si>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</si>
  <si>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</si>
  <si>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</si>
  <si>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</si>
  <si>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</si>
  <si>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</si>
  <si>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</si>
  <si>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</si>
  <si>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</si>
  <si>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</si>
  <si>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</si>
  <si>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</si>
  <si>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</si>
  <si>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</si>
  <si>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</si>
  <si>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</si>
  <si>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</si>
  <si>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</si>
  <si>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</si>
  <si>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</si>
  <si>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</si>
  <si>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</si>
  <si>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</si>
  <si>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</si>
  <si>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</si>
  <si>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</si>
  <si>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</si>
  <si>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</si>
  <si>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</si>
  <si>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</si>
  <si>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</si>
  <si>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</si>
  <si>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</si>
  <si>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</si>
  <si>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</si>
  <si>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</si>
  <si>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</si>
  <si>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</si>
  <si>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</si>
  <si>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</si>
  <si>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</si>
  <si>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</si>
  <si>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</si>
  <si>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</si>
  <si>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</si>
  <si>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</si>
  <si>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</si>
  <si>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</si>
  <si>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</si>
  <si>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</si>
  <si>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</si>
  <si>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</si>
  <si>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</si>
  <si>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</si>
  <si>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</si>
  <si>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</si>
  <si>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</si>
  <si>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</si>
  <si>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</si>
  <si>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</si>
  <si>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</si>
  <si>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</si>
  <si>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</si>
  <si>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</si>
  <si>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</si>
  <si>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</si>
  <si>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</si>
  <si>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</si>
  <si>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</si>
  <si>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</si>
  <si>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</si>
  <si>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</si>
  <si>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</si>
  <si>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</si>
  <si>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</si>
  <si>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</si>
  <si>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</si>
  <si>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</si>
  <si>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</si>
  <si>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</si>
  <si>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</si>
  <si>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</si>
  <si>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</si>
  <si>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</si>
  <si>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</si>
  <si>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</si>
  <si>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</si>
  <si>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</si>
  <si>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</si>
  <si>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</si>
  <si>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</si>
  <si>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</si>
  <si>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</si>
  <si>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</si>
  <si>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</si>
  <si>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</si>
  <si>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</si>
  <si>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</si>
  <si>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</si>
  <si>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</si>
  <si>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</si>
  <si>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</si>
  <si>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</si>
  <si>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</si>
  <si>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</si>
  <si>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</si>
  <si>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</si>
  <si>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</si>
  <si>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</si>
  <si>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</si>
  <si>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</si>
  <si>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</si>
  <si>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</si>
  <si>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</si>
  <si>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</si>
  <si>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</si>
  <si>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</si>
  <si>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</si>
  <si>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</si>
  <si>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</si>
  <si>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</si>
  <si>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</si>
  <si>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</si>
  <si>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</si>
  <si>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</si>
  <si>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</si>
  <si>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</si>
  <si>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</si>
  <si>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</si>
  <si>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</si>
  <si>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</si>
  <si>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</si>
  <si>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</si>
  <si>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</si>
  <si>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</si>
  <si>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</si>
  <si>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</si>
  <si>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</si>
  <si>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</si>
  <si>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</si>
  <si>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</si>
  <si>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</si>
  <si>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</si>
  <si>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</si>
  <si>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</si>
  <si>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</si>
  <si>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</si>
  <si>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</si>
  <si>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</si>
  <si>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</si>
  <si>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</si>
  <si>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</si>
  <si>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</si>
  <si>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</si>
  <si>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</si>
  <si>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</si>
  <si>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</si>
  <si>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</si>
  <si>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</si>
  <si>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</si>
  <si>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</si>
  <si>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</si>
  <si>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</si>
  <si>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</si>
  <si>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</si>
  <si>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</si>
  <si>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</si>
  <si>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</si>
  <si>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</si>
  <si>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</si>
  <si>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</si>
  <si>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</si>
  <si>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</si>
  <si>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</si>
  <si>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</si>
  <si>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</si>
  <si>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</si>
  <si>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</si>
  <si>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</si>
  <si>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</si>
  <si>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</si>
  <si>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</si>
  <si>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</si>
  <si>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</si>
  <si>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</si>
  <si>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</si>
  <si>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</si>
  <si>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</si>
  <si>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</si>
  <si>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</si>
  <si>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</si>
  <si>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</si>
  <si>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</si>
  <si>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</si>
  <si>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</si>
  <si>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</si>
  <si>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</si>
  <si>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</si>
  <si>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</si>
  <si>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</si>
  <si>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</si>
  <si>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</si>
  <si>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</si>
  <si>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</si>
  <si>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</si>
  <si>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</si>
  <si>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</si>
  <si>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</si>
  <si>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</si>
  <si>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</si>
  <si>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</si>
  <si>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</si>
  <si>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</si>
  <si>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</si>
  <si>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</si>
  <si>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</si>
  <si>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</si>
  <si>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</si>
  <si>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</si>
  <si>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</si>
  <si>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</si>
  <si>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</si>
  <si>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</si>
  <si>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</si>
  <si>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</si>
  <si>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</si>
  <si>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</si>
  <si>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</si>
  <si>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</si>
  <si>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</si>
  <si>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</si>
  <si>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</si>
  <si>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</si>
  <si>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</si>
  <si>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</si>
  <si>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</si>
  <si>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</si>
  <si>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</si>
  <si>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</si>
  <si>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</si>
  <si>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</si>
  <si>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</si>
  <si>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</si>
  <si>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</si>
  <si>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</si>
  <si>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</si>
  <si>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</si>
  <si>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</si>
  <si>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</si>
  <si>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</si>
  <si>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</si>
  <si>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</si>
  <si>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</si>
  <si>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</si>
  <si>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</si>
  <si>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</si>
  <si>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</si>
  <si>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</si>
  <si>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</si>
  <si>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</si>
  <si>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</si>
  <si>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</si>
  <si>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</si>
  <si>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</si>
  <si>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</si>
  <si>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</si>
  <si>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</si>
  <si>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</si>
  <si>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</si>
  <si>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</si>
  <si>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</si>
  <si>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</si>
  <si>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</si>
  <si>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</si>
  <si>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</si>
  <si>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</si>
  <si>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</si>
  <si>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</si>
  <si>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</si>
  <si>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</si>
  <si>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</si>
  <si>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</si>
  <si>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</si>
  <si>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</si>
  <si>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</si>
  <si>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</si>
  <si>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</si>
  <si>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</si>
  <si>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</si>
  <si>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</si>
  <si>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</si>
  <si>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</si>
  <si>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</si>
  <si>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</si>
  <si>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</si>
  <si>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</si>
  <si>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</si>
  <si>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</si>
  <si>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</si>
  <si>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</si>
  <si>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</si>
  <si>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</si>
  <si>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</si>
  <si>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</si>
  <si>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</si>
  <si>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</si>
  <si>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</si>
  <si>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</si>
  <si>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</si>
  <si>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</si>
  <si>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</si>
  <si>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</si>
  <si>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</si>
  <si>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</si>
  <si>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</si>
  <si>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</si>
  <si>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</si>
  <si>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</si>
  <si>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</si>
  <si>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</si>
  <si>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</si>
  <si>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</si>
  <si>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</si>
  <si>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</si>
  <si>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</si>
  <si>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</si>
  <si>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</si>
  <si>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</si>
  <si>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</si>
  <si>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</si>
  <si>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</si>
  <si>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</si>
  <si>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</si>
  <si>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</si>
  <si>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</si>
  <si>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</si>
  <si>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</si>
  <si>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</si>
  <si>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</si>
  <si>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</si>
  <si>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</si>
  <si>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</si>
  <si>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</si>
  <si>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</si>
  <si>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</si>
  <si>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</si>
  <si>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</si>
  <si>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</si>
  <si>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</si>
  <si>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</si>
  <si>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</si>
  <si>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</si>
  <si>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</si>
  <si>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</si>
  <si>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</si>
  <si>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</si>
  <si>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</si>
  <si>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</si>
  <si>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</si>
  <si>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</si>
  <si>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</si>
  <si>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</si>
  <si>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</si>
  <si>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</si>
  <si>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</si>
  <si>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</si>
  <si>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</si>
  <si>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</si>
  <si>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</si>
  <si>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</si>
  <si>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</si>
  <si>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</si>
  <si>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</si>
  <si>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</si>
  <si>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</si>
  <si>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</si>
  <si>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</si>
  <si>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</si>
  <si>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</si>
  <si>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</si>
  <si>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</si>
  <si>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</si>
  <si>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</si>
  <si>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</si>
  <si>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</si>
  <si>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</si>
  <si>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</si>
  <si>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</si>
  <si>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</si>
  <si>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</si>
  <si>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</si>
  <si>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</si>
  <si>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</si>
  <si>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</si>
  <si>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</si>
  <si>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</si>
  <si>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</si>
  <si>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</si>
  <si>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</si>
  <si>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</si>
  <si>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</si>
  <si>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</si>
  <si>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</si>
  <si>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</si>
  <si>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</si>
  <si>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</si>
  <si>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</si>
  <si>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</si>
  <si>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</si>
  <si>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</si>
  <si>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</si>
  <si>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</si>
  <si>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</si>
  <si>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</si>
  <si>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</si>
  <si>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</si>
  <si>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</si>
  <si>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</si>
  <si>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</si>
  <si>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</si>
  <si>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</si>
  <si>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</si>
  <si>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</si>
  <si>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</si>
  <si>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</si>
  <si>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</si>
  <si>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</si>
  <si>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</si>
  <si>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</si>
  <si>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</si>
  <si>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</si>
  <si>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</si>
  <si>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</si>
  <si>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</si>
  <si>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</si>
  <si>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</si>
  <si>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</si>
  <si>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</si>
  <si>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</si>
  <si>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</si>
  <si>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</si>
  <si>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</si>
  <si>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</si>
  <si>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</si>
  <si>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</si>
  <si>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</si>
  <si>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</si>
  <si>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</si>
  <si>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</si>
  <si>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</si>
  <si>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</si>
  <si>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</si>
  <si>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</si>
  <si>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</si>
  <si>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</si>
  <si>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</si>
  <si>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</si>
  <si>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</si>
  <si>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</si>
  <si>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</si>
  <si>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</si>
  <si>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</si>
  <si>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</si>
  <si>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</si>
  <si>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</si>
  <si>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</si>
  <si>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</si>
  <si>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</si>
  <si>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</si>
  <si>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</si>
  <si>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</si>
  <si>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</si>
  <si>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</si>
  <si>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</si>
  <si>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</si>
  <si>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</si>
  <si>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</si>
  <si>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</si>
  <si>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</si>
  <si>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</si>
  <si>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</si>
  <si>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</si>
  <si>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</si>
  <si>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</si>
  <si>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</si>
  <si>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</si>
  <si>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</si>
  <si>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</si>
  <si>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</si>
  <si>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</si>
  <si>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</si>
  <si>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</si>
  <si>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</si>
  <si>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</si>
  <si>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</si>
  <si>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</si>
  <si>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</si>
  <si>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</si>
  <si>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</si>
  <si>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</si>
  <si>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</si>
  <si>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</si>
  <si>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</si>
  <si>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</si>
  <si>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</si>
  <si>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</si>
  <si>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</si>
  <si>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</si>
  <si>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</si>
  <si>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</si>
  <si>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</si>
  <si>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</si>
  <si>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</si>
  <si>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</si>
  <si>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</si>
  <si>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</si>
  <si>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</si>
  <si>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</si>
  <si>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</si>
  <si>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</si>
  <si>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</si>
  <si>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</si>
  <si>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</si>
  <si>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</si>
  <si>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</si>
  <si>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</si>
  <si>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</si>
  <si>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</si>
  <si>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</si>
  <si>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</si>
  <si>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</si>
  <si>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</si>
  <si>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</si>
  <si>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</si>
  <si>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</si>
  <si>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</si>
  <si>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</si>
  <si>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</si>
  <si>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</si>
  <si>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</si>
  <si>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</si>
  <si>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</si>
  <si>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</si>
  <si>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</si>
  <si>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</si>
  <si>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</si>
  <si>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</si>
  <si>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</si>
  <si>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</si>
  <si>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</si>
  <si>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</si>
  <si>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</si>
  <si>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</si>
  <si>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</si>
  <si>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</si>
  <si>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</si>
  <si>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</si>
  <si>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</si>
  <si>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</si>
  <si>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</si>
  <si>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</si>
  <si>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</si>
  <si>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</si>
  <si>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</si>
  <si>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</si>
  <si>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</si>
  <si>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</si>
  <si>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</si>
  <si>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</si>
  <si>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</si>
  <si>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</si>
  <si>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</si>
  <si>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</si>
  <si>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</si>
  <si>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</si>
  <si>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</si>
  <si>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</si>
  <si>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</si>
  <si>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</si>
  <si>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</si>
  <si>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</si>
  <si>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</si>
  <si>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</si>
  <si>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</si>
  <si>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</si>
  <si>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</si>
  <si>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</si>
  <si>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</si>
  <si>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</si>
  <si>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</si>
  <si>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</si>
  <si>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</si>
  <si>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</si>
  <si>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</si>
  <si>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</si>
  <si>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</si>
  <si>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</si>
  <si>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</si>
  <si>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</si>
  <si>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</si>
  <si>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</si>
  <si>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</si>
  <si>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</si>
  <si>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</si>
  <si>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</si>
  <si>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</si>
  <si>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</si>
  <si>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</si>
  <si>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</si>
  <si>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</si>
  <si>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</si>
  <si>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</si>
  <si>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</si>
  <si>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</si>
  <si>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</si>
  <si>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</si>
  <si>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</si>
  <si>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</si>
  <si>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</si>
  <si>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</si>
  <si>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</si>
  <si>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</si>
  <si>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</si>
  <si>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</si>
  <si>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</si>
  <si>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</si>
  <si>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</si>
  <si>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</si>
  <si>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</si>
  <si>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</si>
  <si>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</si>
  <si>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</si>
  <si>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</si>
  <si>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</si>
  <si>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</si>
  <si>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</si>
  <si>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</si>
  <si>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</si>
  <si>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</si>
  <si>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</si>
  <si>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</si>
  <si>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</si>
  <si>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</si>
  <si>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</si>
  <si>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</si>
  <si>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</si>
  <si>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</si>
  <si>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</si>
  <si>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</si>
  <si>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</si>
  <si>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</si>
  <si>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</si>
  <si>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</si>
  <si>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</si>
  <si>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</si>
  <si>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</si>
  <si>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</si>
  <si>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</si>
  <si>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</si>
  <si>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</si>
  <si>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</si>
  <si>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</si>
  <si>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</si>
  <si>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</si>
  <si>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</si>
  <si>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</si>
  <si>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</si>
  <si>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</si>
  <si>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</si>
  <si>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</si>
  <si>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</si>
  <si>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</si>
  <si>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</si>
  <si>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</si>
  <si>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</si>
  <si>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</si>
  <si>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</si>
  <si>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</si>
  <si>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</si>
  <si>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</si>
  <si>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</si>
  <si>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</si>
  <si>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</si>
  <si>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</si>
  <si>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</si>
  <si>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</si>
  <si>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</si>
  <si>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</si>
  <si>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</si>
  <si>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</si>
  <si>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</si>
  <si>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</si>
  <si>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</si>
  <si>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</si>
  <si>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</si>
  <si>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</si>
  <si>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</si>
  <si>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</si>
  <si>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</si>
  <si>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</si>
  <si>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</si>
  <si>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</si>
  <si>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</si>
  <si>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</si>
  <si>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</si>
  <si>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</si>
  <si>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</si>
  <si>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</si>
  <si>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</si>
  <si>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</si>
  <si>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</si>
  <si>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</si>
  <si>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</si>
  <si>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</si>
  <si>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</si>
  <si>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</si>
  <si>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</si>
  <si>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</si>
  <si>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</si>
  <si>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</si>
  <si>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</si>
  <si>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</si>
  <si>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</si>
  <si>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</si>
  <si>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</si>
  <si>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</si>
  <si>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</si>
  <si>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</si>
  <si>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</si>
  <si>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</si>
  <si>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</si>
  <si>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</si>
  <si>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</si>
  <si>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</si>
  <si>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</si>
  <si>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</si>
  <si>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</si>
  <si>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</si>
  <si>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</si>
  <si>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</si>
  <si>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</si>
  <si>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</si>
  <si>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</si>
  <si>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</si>
  <si>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</si>
  <si>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</si>
  <si>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</si>
  <si>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</si>
  <si>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</si>
  <si>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</si>
  <si>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</si>
  <si>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</si>
  <si>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</si>
  <si>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</si>
  <si>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</si>
  <si>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</si>
  <si>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</si>
  <si>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</si>
  <si>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</si>
  <si>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</si>
  <si>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</si>
  <si>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</si>
  <si>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</si>
  <si>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</si>
  <si>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</si>
  <si>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</si>
  <si>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</si>
  <si>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</si>
  <si>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</si>
  <si>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</si>
  <si>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</si>
  <si>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</si>
  <si>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</si>
  <si>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</si>
  <si>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</si>
  <si>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</si>
  <si>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</si>
  <si>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</si>
  <si>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</si>
  <si>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</si>
  <si>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</si>
  <si>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</si>
  <si>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</si>
  <si>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</si>
  <si>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</si>
  <si>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</si>
  <si>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</si>
  <si>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</si>
  <si>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</si>
  <si>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</si>
  <si>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</si>
  <si>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</si>
  <si>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</si>
  <si>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</si>
  <si>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</si>
  <si>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</si>
  <si>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</si>
  <si>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</si>
  <si>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</si>
  <si>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</si>
  <si>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</si>
  <si>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</si>
  <si>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</si>
  <si>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</si>
  <si>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</si>
  <si>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</si>
  <si>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</si>
  <si>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</si>
  <si>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</si>
  <si>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</si>
  <si>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</si>
  <si>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</si>
  <si>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</si>
  <si>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</si>
  <si>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</si>
  <si>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</si>
  <si>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</si>
  <si>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</si>
  <si>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</si>
  <si>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</si>
  <si>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</si>
  <si>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</si>
  <si>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</si>
  <si>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</si>
  <si>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</si>
  <si>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</si>
  <si>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</si>
  <si>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</si>
  <si>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</si>
  <si>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</si>
  <si>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</si>
  <si>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</si>
  <si>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</si>
  <si>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</si>
  <si>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</si>
  <si>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</si>
  <si>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</si>
  <si>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</si>
  <si>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</si>
  <si>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</si>
  <si>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</si>
  <si>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</si>
  <si>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</si>
  <si>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</si>
  <si>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</si>
  <si>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</si>
  <si>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</si>
  <si>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</si>
  <si>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</si>
  <si>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</si>
  <si>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</si>
  <si>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</si>
  <si>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</si>
  <si>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</si>
  <si>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</si>
  <si>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</si>
  <si>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</si>
  <si>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</si>
  <si>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</si>
  <si>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</si>
  <si>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</si>
  <si>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</si>
  <si>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</si>
  <si>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</si>
  <si>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</si>
  <si>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</si>
  <si>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</si>
  <si>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</si>
  <si>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</si>
  <si>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</si>
  <si>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</si>
  <si>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</si>
  <si>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</si>
  <si>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</si>
  <si>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</si>
  <si>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</si>
  <si>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</si>
  <si>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</si>
  <si>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</si>
  <si>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</si>
  <si>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</si>
  <si>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</si>
  <si>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</si>
  <si>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</si>
  <si>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</si>
  <si>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</si>
  <si>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</si>
  <si>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</si>
  <si>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</si>
  <si>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</si>
  <si>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</si>
  <si>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</si>
  <si>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</si>
  <si>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</si>
  <si>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</si>
  <si>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</si>
  <si>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</si>
  <si>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</si>
  <si>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</si>
  <si>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</si>
  <si>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</si>
  <si>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</si>
  <si>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</si>
  <si>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</si>
  <si>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</si>
  <si>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</si>
  <si>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</si>
  <si>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</si>
  <si>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</si>
  <si>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</si>
  <si>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</si>
  <si>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</si>
  <si>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</si>
  <si>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</si>
  <si>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</si>
  <si>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</si>
  <si>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</si>
  <si>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</si>
  <si>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</si>
  <si>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</si>
  <si>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</si>
  <si>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</si>
  <si>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</si>
  <si>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</si>
  <si>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</si>
  <si>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</si>
  <si>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</si>
  <si>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</si>
  <si>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</si>
  <si>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</si>
  <si>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</si>
  <si>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</si>
  <si>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</si>
  <si>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</si>
  <si>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</si>
  <si>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</si>
  <si>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</si>
  <si>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</si>
  <si>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</si>
  <si>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</si>
  <si>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</si>
  <si>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</si>
  <si>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</si>
  <si>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</si>
  <si>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</si>
  <si>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</si>
  <si>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</si>
  <si>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</si>
  <si>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</si>
  <si>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</si>
  <si>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</si>
  <si>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</si>
  <si>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</si>
  <si>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</si>
  <si>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</si>
  <si>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</si>
  <si>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</si>
  <si>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</si>
  <si>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</si>
  <si>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</si>
  <si>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</si>
  <si>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</si>
  <si>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</si>
  <si>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</si>
  <si>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</si>
  <si>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</si>
  <si>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</si>
  <si>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</si>
  <si>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</si>
  <si>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</si>
  <si>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</si>
  <si>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</si>
  <si>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</si>
  <si>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</si>
  <si>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</si>
  <si>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</si>
  <si>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</si>
  <si>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</si>
  <si>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</si>
  <si>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</si>
  <si>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</si>
  <si>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</si>
  <si>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</si>
  <si>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</si>
  <si>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</si>
  <si>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</si>
  <si>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</si>
  <si>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</si>
  <si>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</si>
  <si>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</si>
  <si>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</si>
  <si>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</si>
  <si>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</si>
  <si>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</si>
  <si>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</si>
  <si>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</si>
  <si>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</si>
  <si>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</si>
  <si>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</si>
  <si>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</si>
  <si>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</si>
  <si>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</si>
  <si>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</si>
  <si>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</si>
  <si>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</si>
  <si>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</si>
  <si>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</si>
  <si>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</si>
  <si>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</si>
  <si>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</si>
  <si>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</si>
  <si>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</si>
  <si>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</si>
  <si>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</si>
  <si>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</si>
  <si>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</si>
  <si>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</si>
  <si>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</si>
  <si>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</si>
  <si>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</si>
  <si>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</si>
  <si>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</si>
  <si>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</si>
  <si>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</si>
  <si>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</si>
  <si>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</si>
  <si>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</si>
  <si>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</si>
  <si>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</si>
  <si>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</si>
  <si>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</si>
  <si>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</si>
  <si>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</si>
  <si>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</si>
  <si>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</si>
  <si>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</si>
  <si>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</si>
  <si>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</si>
  <si>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</si>
  <si>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</si>
  <si>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</si>
  <si>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</si>
  <si>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</si>
  <si>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</si>
  <si>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</si>
  <si>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</si>
  <si>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</si>
  <si>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</si>
  <si>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</si>
  <si>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</si>
  <si>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</si>
  <si>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</si>
  <si>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</si>
  <si>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</si>
  <si>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</si>
  <si>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</si>
  <si>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</si>
  <si>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</si>
  <si>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</si>
  <si>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</si>
  <si>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</si>
  <si>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</si>
  <si>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</si>
  <si>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</si>
  <si>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</si>
  <si>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</si>
  <si>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</si>
  <si>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</si>
  <si>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</si>
  <si>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</si>
  <si>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</si>
  <si>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</si>
  <si>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</si>
  <si>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</si>
  <si>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</si>
  <si>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</si>
  <si>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</si>
  <si>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</si>
  <si>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</si>
  <si>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</si>
  <si>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</si>
  <si>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</si>
  <si>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</si>
  <si>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</si>
  <si>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</si>
  <si>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</si>
  <si>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</si>
  <si>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</si>
  <si>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</si>
  <si>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</si>
  <si>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</si>
  <si>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</si>
  <si>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</si>
  <si>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</si>
  <si>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</si>
  <si>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</si>
  <si>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</si>
  <si>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</si>
  <si>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</si>
  <si>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</si>
  <si>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</si>
  <si>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</si>
  <si>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</si>
  <si>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</si>
  <si>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</si>
  <si>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</si>
  <si>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</si>
  <si>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</si>
  <si>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</si>
  <si>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</si>
  <si>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</si>
  <si>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</si>
  <si>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</si>
  <si>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</si>
  <si>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</si>
  <si>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</si>
  <si>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</si>
  <si>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</si>
  <si>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</si>
  <si>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</si>
  <si>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</si>
  <si>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</si>
  <si>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</si>
  <si>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</si>
  <si>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</si>
  <si>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</si>
  <si>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</si>
  <si>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</si>
  <si>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</si>
  <si>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</si>
  <si>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</si>
  <si>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</si>
  <si>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</si>
  <si>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</si>
  <si>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</si>
  <si>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</si>
  <si>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</si>
  <si>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</si>
  <si>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</si>
  <si>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</si>
  <si>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</si>
  <si>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</si>
  <si>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</si>
  <si>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</si>
  <si>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</si>
  <si>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</si>
  <si>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</si>
  <si>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</si>
  <si>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</si>
  <si>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</si>
  <si>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</si>
  <si>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</si>
  <si>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</si>
  <si>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</si>
  <si>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</si>
  <si>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</si>
  <si>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</si>
  <si>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</si>
  <si>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</si>
  <si>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</si>
  <si>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</si>
  <si>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</si>
  <si>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</si>
  <si>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</si>
  <si>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</si>
  <si>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</si>
  <si>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</si>
  <si>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</si>
  <si>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</si>
  <si>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</si>
  <si>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</si>
  <si>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</si>
  <si>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</si>
  <si>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</si>
  <si>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</si>
  <si>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</si>
  <si>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</si>
  <si>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</si>
  <si>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</si>
  <si>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</si>
  <si>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</si>
  <si>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</si>
  <si>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</si>
  <si>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</si>
  <si>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</si>
  <si>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</si>
  <si>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</si>
  <si>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</si>
  <si>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</si>
  <si>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</si>
  <si>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</si>
  <si>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</si>
  <si>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</si>
  <si>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</si>
  <si>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</si>
  <si>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</si>
  <si>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</si>
  <si>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</si>
  <si>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</si>
  <si>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</si>
  <si>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</si>
  <si>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</si>
  <si>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</si>
  <si>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</si>
  <si>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</si>
  <si>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</si>
  <si>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</si>
  <si>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</si>
  <si>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</si>
  <si>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</si>
  <si>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</si>
  <si>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</si>
  <si>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</si>
  <si>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</si>
  <si>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</si>
  <si>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</si>
  <si>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</si>
  <si>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</si>
  <si>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</si>
  <si>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</si>
  <si>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</si>
  <si>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</si>
  <si>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</si>
  <si>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</si>
  <si>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</si>
  <si>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</si>
  <si>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</si>
  <si>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</si>
  <si>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</si>
  <si>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</si>
  <si>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</si>
  <si>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</si>
  <si>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</si>
  <si>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</si>
  <si>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</si>
  <si>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</si>
  <si>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</si>
  <si>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</si>
  <si>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</si>
  <si>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</si>
  <si>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</si>
  <si>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</si>
  <si>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</si>
  <si>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</si>
  <si>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</si>
  <si>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</si>
  <si>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</si>
  <si>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</si>
  <si>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</si>
  <si>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</si>
  <si>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</si>
  <si>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</si>
  <si>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</si>
  <si>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</si>
  <si>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</si>
  <si>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</si>
  <si>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</si>
  <si>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</si>
  <si>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</si>
  <si>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</si>
  <si>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</si>
  <si>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</si>
  <si>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</si>
  <si>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</si>
  <si>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</si>
  <si>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</si>
  <si>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</si>
  <si>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</si>
  <si>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</si>
  <si>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</si>
  <si>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</si>
  <si>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</si>
  <si>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</si>
  <si>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</si>
  <si>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</si>
  <si>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</si>
  <si>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</si>
  <si>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</si>
  <si>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</si>
  <si>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</si>
  <si>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</si>
  <si>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</si>
  <si>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</si>
  <si>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</si>
  <si>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</si>
  <si>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</si>
  <si>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</si>
  <si>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</si>
  <si>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</si>
  <si>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</si>
  <si>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</si>
  <si>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</si>
  <si>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</si>
  <si>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</si>
  <si>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</si>
  <si>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</si>
  <si>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</si>
  <si>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</si>
  <si>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</si>
  <si>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</si>
  <si>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</si>
  <si>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</si>
  <si>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</si>
  <si>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</si>
  <si>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</si>
  <si>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</si>
  <si>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</si>
  <si>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</si>
  <si>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</si>
  <si>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</si>
  <si>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</si>
  <si>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</si>
  <si>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</si>
  <si>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</si>
  <si>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</si>
  <si>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</si>
  <si>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</si>
  <si>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</si>
  <si>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</si>
  <si>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</si>
  <si>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</si>
  <si>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</si>
  <si>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</si>
  <si>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</si>
  <si>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</si>
  <si>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</si>
  <si>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</si>
  <si>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</si>
  <si>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</si>
  <si>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</si>
  <si>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</si>
  <si>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</si>
  <si>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</si>
  <si>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</si>
  <si>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</si>
  <si>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</si>
  <si>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</si>
  <si>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</si>
  <si>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</si>
  <si>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</si>
  <si>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</si>
  <si>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</si>
  <si>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</si>
  <si>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</si>
  <si>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</si>
  <si>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</si>
  <si>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</si>
  <si>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</si>
  <si>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</si>
  <si>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</si>
  <si>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</si>
  <si>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</si>
  <si>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</si>
  <si>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</si>
  <si>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</si>
  <si>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</si>
  <si>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</si>
  <si>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</si>
  <si>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</si>
  <si>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</si>
  <si>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</si>
  <si>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</si>
  <si>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</si>
  <si>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</si>
  <si>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</si>
  <si>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</si>
  <si>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</si>
  <si>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</si>
  <si>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</si>
  <si>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</si>
  <si>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</si>
  <si>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</si>
  <si>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</si>
  <si>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</si>
  <si>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</si>
  <si>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</si>
  <si>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</si>
  <si>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</si>
  <si>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</si>
  <si>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</si>
  <si>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</si>
  <si>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</si>
  <si>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</si>
  <si>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</si>
  <si>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</si>
  <si>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</si>
  <si>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</si>
  <si>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</si>
  <si>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</si>
  <si>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</si>
  <si>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</si>
  <si>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</si>
  <si>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</si>
  <si>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</si>
  <si>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</si>
  <si>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</si>
  <si>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</si>
  <si>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</si>
  <si>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</si>
  <si>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</si>
  <si>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</si>
  <si>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</si>
  <si>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</si>
  <si>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</si>
  <si>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</si>
  <si>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</si>
  <si>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</si>
  <si>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</si>
  <si>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</si>
  <si>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</si>
  <si>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</si>
  <si>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</si>
  <si>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</si>
  <si>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</si>
  <si>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</si>
  <si>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</si>
  <si>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</si>
  <si>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</si>
  <si>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</si>
  <si>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</si>
  <si>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</si>
  <si>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</si>
  <si>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</si>
  <si>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</si>
  <si>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</si>
  <si>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</si>
  <si>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</si>
  <si>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</si>
  <si>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</si>
  <si>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</si>
  <si>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</si>
  <si>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</si>
  <si>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</si>
  <si>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</si>
  <si>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</si>
  <si>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</si>
  <si>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</si>
  <si>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</si>
  <si>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</si>
  <si>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</si>
  <si>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</si>
  <si>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</si>
  <si>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</si>
  <si>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</si>
  <si>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</si>
  <si>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</si>
  <si>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</si>
  <si>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</si>
  <si>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</si>
  <si>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</si>
  <si>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</si>
  <si>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</si>
  <si>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</si>
  <si>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</si>
  <si>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</si>
  <si>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</si>
  <si>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</si>
  <si>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</si>
  <si>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</si>
  <si>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</si>
  <si>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</si>
  <si>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</si>
  <si>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</si>
  <si>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</si>
  <si>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</si>
  <si>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</si>
  <si>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</si>
  <si>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</si>
  <si>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</si>
  <si>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</si>
  <si>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</si>
  <si>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</si>
  <si>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</si>
  <si>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</si>
  <si>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</si>
  <si>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</si>
  <si>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</si>
  <si>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</si>
  <si>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</si>
  <si>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</si>
  <si>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</si>
  <si>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</si>
  <si>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</si>
  <si>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</si>
  <si>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</si>
  <si>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</si>
  <si>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</si>
  <si>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</si>
  <si>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</si>
  <si>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</si>
  <si>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</si>
  <si>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</si>
  <si>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</si>
  <si>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</si>
  <si>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</si>
  <si>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</si>
  <si>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</si>
  <si>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</si>
  <si>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</si>
  <si>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</si>
  <si>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</si>
  <si>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</si>
  <si>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</si>
  <si>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</si>
  <si>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</si>
  <si>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</si>
  <si>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</si>
  <si>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</si>
  <si>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</si>
  <si>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</si>
  <si>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</si>
  <si>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</si>
  <si>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</si>
  <si>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</si>
  <si>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</si>
  <si>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</si>
  <si>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</si>
  <si>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</si>
  <si>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</si>
  <si>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</si>
  <si>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</si>
  <si>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</si>
  <si>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</si>
  <si>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</si>
  <si>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</si>
  <si>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</si>
  <si>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</si>
  <si>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</si>
  <si>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</si>
  <si>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</si>
  <si>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</si>
  <si>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</si>
  <si>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</si>
  <si>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</si>
  <si>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</si>
  <si>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</si>
  <si>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</si>
  <si>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</si>
  <si>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</si>
  <si>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</si>
  <si>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</si>
  <si>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</si>
  <si>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</si>
  <si>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</si>
  <si>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</si>
  <si>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</si>
  <si>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</si>
  <si>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</si>
  <si>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</si>
  <si>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</si>
  <si>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</si>
  <si>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</si>
  <si>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</si>
  <si>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</si>
  <si>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</si>
  <si>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</si>
  <si>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</si>
  <si>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</si>
  <si>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</si>
  <si>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</si>
  <si>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</si>
  <si>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</si>
  <si>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</si>
  <si>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</si>
  <si>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</si>
  <si>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</si>
  <si>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</si>
  <si>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</si>
  <si>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</si>
  <si>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</si>
  <si>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</si>
  <si>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</si>
  <si>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</si>
  <si>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</si>
  <si>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</si>
  <si>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</si>
  <si>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</si>
  <si>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</si>
  <si>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</si>
  <si>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</si>
  <si>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</si>
  <si>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</si>
  <si>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</si>
  <si>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</si>
  <si>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</si>
  <si>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</si>
  <si>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</si>
  <si>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</si>
  <si>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</si>
  <si>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</si>
  <si>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</si>
  <si>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</si>
  <si>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</si>
  <si>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</si>
  <si>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</si>
  <si>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</si>
  <si>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</si>
  <si>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</si>
  <si>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</si>
  <si>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</si>
  <si>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</si>
  <si>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</si>
  <si>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</si>
  <si>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</si>
  <si>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</si>
  <si>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</si>
  <si>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</si>
  <si>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</si>
  <si>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</si>
  <si>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</si>
  <si>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</si>
  <si>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</si>
  <si>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</si>
  <si>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</si>
  <si>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</si>
  <si>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</si>
  <si>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</si>
  <si>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</si>
  <si>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</si>
  <si>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</si>
  <si>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</si>
  <si>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</si>
  <si>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</si>
  <si>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</si>
  <si>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</si>
  <si>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</si>
  <si>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</si>
  <si>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</si>
  <si>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</si>
  <si>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</si>
  <si>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</si>
  <si>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</si>
  <si>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</si>
  <si>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</si>
  <si>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</si>
  <si>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</si>
  <si>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</si>
  <si>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</si>
  <si>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</si>
  <si>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</si>
  <si>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</si>
  <si>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</si>
  <si>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</si>
  <si>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</si>
  <si>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</si>
  <si>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</si>
  <si>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</si>
  <si>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</si>
  <si>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</si>
  <si>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</si>
  <si>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</si>
  <si>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</si>
  <si>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</si>
  <si>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</si>
  <si>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</si>
  <si>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</si>
  <si>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</si>
  <si>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</si>
  <si>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</si>
  <si>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</si>
  <si>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</si>
  <si>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</si>
  <si>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</si>
  <si>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</si>
  <si>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</si>
  <si>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</si>
  <si>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</si>
  <si>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</si>
  <si>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</si>
  <si>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</si>
  <si>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</si>
  <si>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</si>
  <si>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</si>
  <si>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</si>
  <si>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</si>
  <si>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</si>
  <si>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</si>
  <si>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</si>
  <si>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</si>
  <si>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</si>
  <si>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</si>
  <si>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</si>
  <si>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</si>
  <si>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</si>
  <si>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</si>
  <si>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</si>
  <si>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</si>
  <si>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</si>
  <si>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</si>
  <si>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</si>
  <si>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</si>
  <si>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</si>
  <si>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</si>
  <si>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</si>
  <si>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</si>
  <si>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</si>
  <si>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</si>
  <si>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</si>
  <si>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</si>
  <si>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</si>
  <si>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</si>
  <si>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</si>
  <si>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</si>
  <si>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</si>
  <si>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</si>
  <si>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</si>
  <si>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</si>
  <si>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</si>
  <si>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</si>
  <si>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</si>
  <si>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</si>
  <si>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</si>
  <si>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</si>
  <si>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</si>
  <si>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</si>
  <si>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</si>
  <si>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</si>
  <si>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</si>
  <si>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</si>
  <si>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</si>
  <si>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</si>
  <si>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</si>
  <si>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</si>
  <si>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</si>
  <si>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</si>
  <si>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</si>
  <si>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</si>
  <si>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</si>
  <si>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</si>
  <si>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</si>
  <si>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</si>
  <si>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</si>
  <si>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</si>
  <si>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</si>
  <si>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</si>
  <si>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</si>
  <si>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</si>
  <si>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</si>
  <si>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</si>
  <si>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</si>
  <si>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</si>
  <si>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</si>
  <si>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</si>
  <si>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</si>
  <si>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</si>
  <si>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</si>
  <si>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</si>
  <si>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</si>
  <si>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</si>
  <si>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</si>
  <si>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</si>
  <si>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</si>
  <si>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</si>
  <si>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</si>
  <si>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</si>
  <si>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</si>
  <si>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</si>
  <si>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</si>
  <si>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</si>
  <si>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</si>
  <si>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</si>
  <si>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</si>
  <si>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</si>
  <si>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</si>
  <si>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</si>
  <si>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</si>
  <si>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</si>
  <si>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</si>
  <si>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</si>
  <si>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</si>
  <si>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</si>
  <si>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</si>
  <si>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</si>
  <si>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</si>
  <si>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</si>
  <si>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</si>
  <si>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</si>
  <si>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</si>
  <si>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</si>
  <si>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</si>
  <si>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</si>
  <si>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</si>
  <si>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</si>
  <si>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</si>
  <si>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</si>
  <si>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</si>
  <si>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</si>
  <si>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</si>
  <si>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</si>
  <si>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</si>
  <si>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</si>
  <si>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</si>
  <si>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</si>
  <si>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</si>
  <si>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</si>
  <si>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</si>
  <si>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</si>
  <si>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</si>
  <si>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</si>
  <si>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</si>
  <si>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</si>
  <si>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</si>
  <si>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</si>
  <si>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</si>
  <si>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</si>
  <si>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</si>
  <si>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</si>
  <si>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</si>
  <si>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</si>
  <si>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</si>
  <si>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</si>
  <si>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</si>
  <si>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</si>
  <si>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</si>
  <si>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</si>
  <si>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</si>
  <si>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</si>
  <si>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</si>
  <si>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</si>
  <si>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</si>
  <si>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</si>
  <si>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</si>
  <si>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</si>
  <si>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</si>
  <si>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</si>
  <si>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</si>
  <si>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</si>
  <si>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</si>
  <si>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</si>
  <si>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</si>
  <si>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</si>
  <si>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</si>
  <si>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</si>
  <si>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</si>
  <si>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</si>
  <si>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</si>
  <si>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</si>
  <si>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</si>
  <si>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</si>
  <si>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</si>
  <si>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</si>
  <si>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</si>
  <si>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</si>
  <si>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</si>
  <si>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</si>
  <si>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</si>
  <si>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</si>
  <si>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</si>
  <si>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</si>
  <si>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</si>
  <si>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</si>
  <si>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</si>
  <si>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</si>
  <si>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</si>
  <si>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</si>
  <si>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</si>
  <si>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</si>
  <si>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</si>
  <si>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</si>
  <si>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</si>
  <si>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</si>
  <si>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</si>
  <si>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</si>
  <si>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</si>
  <si>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</si>
  <si>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</si>
  <si>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</si>
  <si>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</si>
  <si>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</si>
  <si>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</si>
  <si>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</si>
  <si>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</si>
  <si>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</si>
  <si>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</si>
  <si>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</si>
  <si>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</si>
  <si>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</si>
  <si>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</si>
  <si>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</si>
  <si>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</si>
  <si>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</si>
  <si>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</si>
  <si>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</si>
  <si>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</si>
  <si>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</si>
  <si>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</si>
  <si>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</si>
  <si>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</si>
  <si>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</si>
  <si>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</si>
  <si>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</si>
  <si>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</si>
  <si>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</si>
  <si>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</si>
  <si>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</si>
  <si>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</si>
  <si>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</si>
  <si>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</si>
  <si>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</si>
  <si>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</si>
  <si>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</si>
  <si>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</si>
  <si>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</si>
  <si>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</si>
  <si>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</si>
  <si>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</si>
  <si>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</si>
  <si>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</si>
  <si>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</si>
  <si>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</si>
  <si>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</si>
  <si>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</si>
  <si>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</si>
  <si>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</si>
  <si>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</si>
  <si>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</si>
  <si>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</si>
  <si>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</si>
  <si>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</si>
  <si>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</si>
  <si>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</si>
  <si>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</si>
  <si>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</si>
  <si>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</si>
  <si>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</si>
  <si>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</si>
  <si>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</si>
  <si>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</si>
  <si>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</si>
  <si>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</si>
  <si>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</si>
  <si>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</si>
  <si>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</si>
  <si>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</si>
  <si>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</si>
  <si>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</si>
  <si>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</si>
  <si>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</si>
  <si>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</si>
  <si>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</si>
  <si>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</si>
  <si>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</si>
  <si>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</si>
  <si>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</si>
  <si>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</si>
  <si>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</si>
  <si>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</si>
  <si>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</si>
  <si>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</si>
  <si>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</si>
  <si>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</si>
  <si>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</si>
  <si>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</si>
  <si>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</si>
  <si>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</si>
  <si>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</si>
  <si>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</si>
  <si>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</si>
  <si>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</si>
  <si>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</si>
  <si>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</si>
  <si>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</si>
  <si>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</si>
  <si>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</si>
  <si>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</si>
  <si>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</si>
  <si>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</si>
  <si>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</si>
  <si>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</si>
  <si>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</si>
  <si>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</si>
  <si>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</si>
  <si>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</si>
  <si>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</si>
  <si>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</si>
  <si>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</si>
  <si>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</si>
  <si>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</si>
  <si>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</si>
  <si>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</si>
  <si>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</si>
  <si>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</si>
  <si>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</si>
  <si>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</si>
  <si>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</si>
  <si>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</si>
  <si>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</si>
  <si>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</si>
  <si>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</si>
  <si>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</si>
  <si>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</si>
  <si>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</si>
  <si>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</si>
  <si>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</si>
  <si>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</si>
  <si>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</si>
  <si>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</si>
  <si>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</si>
  <si>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</si>
  <si>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</si>
  <si>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</si>
  <si>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</si>
  <si>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</si>
  <si>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</si>
  <si>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</si>
  <si>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</si>
  <si>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</si>
  <si>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</si>
  <si>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</si>
  <si>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</si>
  <si>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</si>
  <si>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</si>
  <si>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</si>
  <si>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</si>
  <si>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</si>
  <si>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</si>
  <si>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</si>
  <si>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</si>
  <si>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</si>
  <si>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</si>
  <si>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</si>
  <si>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</si>
  <si>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</si>
  <si>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</si>
  <si>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</si>
  <si>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</si>
  <si>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</si>
  <si>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</si>
  <si>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</si>
  <si>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</si>
  <si>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</si>
  <si>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</si>
  <si>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</si>
  <si>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</si>
  <si>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</si>
  <si>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</si>
  <si>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</si>
  <si>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</si>
  <si>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</si>
  <si>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</si>
  <si>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</si>
  <si>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</si>
  <si>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</si>
  <si>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</si>
  <si>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</si>
  <si>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</si>
  <si>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</si>
  <si>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</si>
  <si>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</si>
  <si>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</si>
  <si>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</si>
  <si>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</si>
  <si>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</si>
  <si>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</si>
  <si>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</si>
  <si>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</si>
  <si>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</si>
  <si>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</si>
  <si>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</si>
  <si>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</si>
  <si>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</si>
  <si>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</si>
  <si>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</si>
  <si>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</si>
  <si>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</si>
  <si>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</si>
  <si>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</si>
  <si>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</si>
  <si>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</si>
  <si>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</si>
  <si>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</si>
  <si>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</si>
  <si>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</si>
  <si>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</si>
  <si>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</si>
  <si>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</si>
  <si>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</si>
  <si>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</si>
  <si>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</si>
  <si>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</si>
  <si>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</si>
  <si>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</si>
  <si>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</si>
  <si>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</si>
  <si>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</si>
  <si>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</si>
  <si>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</si>
  <si>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</si>
  <si>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</si>
  <si>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</si>
  <si>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</si>
  <si>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</si>
  <si>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</si>
  <si>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</si>
  <si>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</si>
  <si>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</si>
  <si>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</si>
  <si>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</si>
  <si>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</si>
  <si>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</si>
  <si>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</si>
  <si>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</si>
  <si>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</si>
  <si>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</si>
  <si>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</si>
  <si>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</si>
  <si>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</si>
  <si>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</si>
  <si>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</si>
  <si>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</si>
  <si>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</si>
  <si>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</si>
  <si>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</si>
  <si>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</si>
  <si>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</si>
  <si>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</si>
  <si>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</si>
  <si>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</si>
  <si>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</si>
  <si>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</si>
  <si>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</si>
  <si>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</si>
  <si>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</si>
  <si>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</si>
  <si>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</si>
  <si>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</si>
  <si>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</si>
  <si>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</si>
  <si>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</si>
  <si>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</si>
  <si>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</si>
  <si>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</si>
  <si>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</si>
  <si>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</si>
  <si>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</si>
  <si>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</si>
  <si>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</si>
  <si>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</si>
  <si>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</si>
  <si>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</si>
  <si>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</si>
  <si>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</si>
  <si>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</si>
  <si>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</si>
  <si>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</si>
  <si>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</si>
  <si>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</si>
  <si>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</si>
  <si>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</si>
  <si>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</si>
  <si>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</si>
  <si>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</si>
  <si>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</si>
  <si>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</si>
  <si>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</si>
  <si>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</si>
  <si>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</si>
  <si>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</si>
  <si>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</si>
  <si>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</si>
  <si>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</si>
  <si>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</si>
  <si>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</si>
  <si>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</si>
  <si>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</si>
  <si>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</si>
  <si>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</si>
  <si>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</si>
  <si>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</si>
  <si>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</si>
  <si>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</si>
  <si>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</si>
  <si>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</si>
  <si>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</si>
  <si>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</si>
  <si>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</si>
  <si>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</si>
  <si>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</si>
  <si>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</si>
  <si>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</si>
  <si>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</si>
  <si>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</si>
  <si>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</si>
  <si>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</si>
  <si>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</si>
  <si>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</si>
  <si>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</si>
  <si>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</si>
  <si>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</si>
  <si>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</si>
  <si>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</si>
  <si>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</si>
  <si>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</si>
  <si>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</si>
  <si>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</si>
  <si>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</si>
  <si>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</si>
  <si>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</si>
  <si>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</si>
  <si>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</si>
  <si>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</si>
  <si>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</si>
  <si>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</si>
  <si>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</si>
  <si>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</si>
  <si>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</si>
  <si>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</si>
  <si>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</si>
  <si>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</si>
  <si>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</si>
  <si>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</si>
  <si>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</si>
  <si>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</si>
  <si>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</si>
  <si>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</si>
  <si>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</si>
  <si>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</si>
  <si>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</si>
  <si>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</si>
  <si>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</si>
  <si>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</si>
  <si>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</si>
  <si>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</si>
  <si>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</si>
  <si>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</si>
  <si>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</si>
  <si>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</si>
  <si>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</si>
  <si>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</si>
  <si>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</si>
  <si>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</si>
  <si>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</si>
  <si>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</si>
  <si>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</si>
  <si>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</si>
  <si>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</si>
  <si>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</si>
  <si>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</si>
  <si>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</si>
  <si>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</si>
  <si>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</si>
  <si>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</si>
  <si>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</si>
  <si>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</si>
  <si>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</si>
  <si>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</si>
  <si>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</si>
  <si>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</si>
  <si>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</si>
  <si>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</si>
  <si>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</si>
  <si>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</si>
  <si>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</si>
  <si>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</si>
  <si>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</si>
  <si>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</si>
  <si>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</si>
  <si>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</si>
  <si>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</si>
  <si>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</si>
  <si>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</si>
  <si>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</si>
  <si>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</si>
  <si>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</si>
  <si>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</si>
  <si>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</si>
  <si>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</si>
  <si>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</si>
  <si>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</si>
  <si>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</si>
  <si>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</si>
  <si>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</si>
  <si>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</si>
  <si>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</si>
  <si>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</si>
  <si>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</si>
  <si>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</si>
  <si>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</si>
  <si>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</si>
  <si>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</si>
  <si>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</si>
  <si>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</si>
  <si>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</si>
  <si>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</si>
  <si>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</si>
  <si>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</si>
  <si>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</si>
  <si>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</si>
  <si>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</si>
  <si>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</si>
  <si>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</si>
  <si>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</si>
  <si>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</si>
  <si>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</si>
  <si>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</si>
  <si>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</si>
  <si>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</si>
  <si>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</si>
  <si>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</si>
  <si>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</si>
  <si>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</si>
  <si>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</si>
  <si>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</si>
  <si>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</si>
  <si>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</si>
  <si>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</si>
  <si>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</si>
  <si>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</si>
  <si>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</si>
  <si>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</si>
  <si>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</si>
  <si>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</si>
  <si>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</si>
  <si>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</si>
  <si>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</si>
  <si>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</si>
  <si>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</si>
  <si>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</si>
  <si>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</si>
  <si>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</si>
  <si>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</si>
  <si>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</si>
  <si>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</si>
  <si>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</si>
  <si>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</si>
  <si>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</si>
  <si>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</si>
  <si>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</si>
  <si>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</si>
  <si>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</si>
  <si>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</si>
  <si>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</si>
  <si>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</si>
  <si>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</si>
  <si>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</si>
  <si>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</si>
  <si>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</si>
  <si>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</si>
  <si>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</si>
  <si>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</si>
  <si>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</si>
  <si>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</si>
  <si>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</si>
  <si>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</si>
  <si>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</si>
  <si>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</si>
  <si>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</si>
  <si>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</si>
  <si>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</si>
  <si>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</si>
  <si>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</si>
  <si>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</si>
  <si>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</si>
  <si>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</si>
  <si>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</si>
  <si>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</si>
  <si>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</si>
  <si>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</si>
  <si>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</si>
  <si>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</si>
  <si>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</si>
  <si>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</si>
  <si>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</si>
  <si>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</si>
  <si>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</si>
  <si>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</si>
  <si>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</si>
  <si>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</si>
  <si>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</si>
  <si>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</si>
  <si>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</si>
  <si>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</si>
  <si>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</si>
  <si>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</si>
  <si>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</si>
  <si>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</si>
  <si>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</si>
  <si>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</si>
  <si>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</si>
  <si>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</si>
  <si>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</si>
  <si>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</si>
  <si>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</si>
  <si>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</si>
  <si>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</si>
  <si>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</si>
  <si>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</si>
  <si>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</si>
  <si>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</si>
  <si>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</si>
  <si>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</si>
  <si>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</si>
  <si>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</si>
  <si>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</si>
  <si>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</si>
  <si>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</si>
  <si>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</si>
  <si>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</si>
  <si>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</si>
  <si>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</si>
  <si>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</si>
  <si>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</si>
  <si>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</si>
  <si>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</si>
  <si>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</si>
  <si>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</si>
  <si>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</si>
  <si>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</si>
  <si>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</si>
  <si>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</si>
  <si>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</si>
  <si>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</si>
  <si>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</si>
  <si>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</si>
  <si>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</si>
  <si>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</si>
  <si>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</si>
  <si>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</si>
  <si>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</si>
  <si>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</si>
  <si>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</si>
  <si>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</si>
  <si>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</si>
  <si>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</si>
  <si>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</si>
  <si>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</si>
  <si>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</si>
  <si>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</si>
  <si>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</si>
  <si>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</si>
  <si>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</si>
  <si>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</si>
  <si>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</si>
  <si>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</si>
  <si>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</si>
  <si>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</si>
  <si>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</si>
  <si>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</si>
  <si>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</si>
  <si>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</si>
  <si>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</si>
  <si>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</si>
  <si>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</si>
  <si>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</si>
  <si>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</si>
  <si>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</si>
  <si>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</si>
  <si>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</si>
  <si>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</si>
  <si>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</si>
  <si>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</si>
  <si>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</si>
  <si>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</si>
  <si>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</si>
  <si>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</si>
  <si>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</si>
  <si>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</si>
  <si>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</si>
  <si>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</si>
  <si>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</si>
  <si>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</si>
  <si>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</si>
  <si>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</si>
  <si>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</si>
  <si>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</si>
  <si>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</si>
  <si>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</si>
  <si>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</si>
  <si>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</si>
  <si>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</si>
  <si>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</si>
  <si>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</si>
  <si>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</si>
  <si>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</si>
  <si>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</si>
  <si>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</si>
  <si>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</si>
  <si>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</si>
  <si>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</si>
  <si>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</si>
  <si>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</si>
  <si>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</si>
  <si>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</si>
  <si>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</si>
  <si>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</si>
  <si>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</si>
  <si>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</si>
  <si>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</si>
  <si>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</si>
  <si>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</si>
  <si>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</si>
  <si>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</si>
  <si>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</si>
  <si>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</si>
  <si>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</si>
  <si>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</si>
  <si>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</si>
  <si>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</si>
  <si>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</si>
  <si>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</si>
  <si>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</si>
  <si>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</si>
  <si>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</si>
  <si>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</si>
  <si>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</si>
  <si>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</si>
  <si>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</si>
  <si>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</si>
  <si>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</si>
  <si>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</si>
  <si>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</si>
  <si>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</si>
  <si>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</si>
  <si>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</si>
  <si>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</si>
  <si>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</si>
  <si>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</si>
  <si>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</si>
  <si>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</si>
  <si>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</si>
  <si>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</si>
  <si>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</si>
  <si>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</si>
  <si>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</si>
  <si>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</si>
  <si>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</si>
  <si>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</si>
  <si>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</si>
  <si>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</si>
  <si>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</si>
  <si>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</si>
  <si>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</si>
  <si>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</si>
  <si>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</si>
  <si>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</si>
  <si>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</si>
  <si>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</si>
  <si>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</si>
  <si>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</si>
  <si>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</si>
  <si>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</si>
  <si>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</si>
  <si>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</si>
  <si>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</si>
  <si>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</si>
  <si>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</si>
  <si>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</si>
  <si>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</si>
  <si>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</si>
  <si>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</si>
  <si>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</si>
  <si>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</si>
  <si>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</si>
  <si>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</si>
  <si>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</si>
  <si>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</si>
  <si>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</si>
  <si>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</si>
  <si>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</si>
  <si>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</si>
  <si>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</si>
  <si>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</si>
  <si>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</si>
  <si>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</si>
  <si>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</si>
  <si>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</si>
  <si>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</si>
  <si>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</si>
  <si>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</si>
  <si>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</si>
  <si>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</si>
  <si>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</si>
  <si>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</si>
  <si>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</si>
  <si>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</si>
  <si>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</si>
  <si>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</si>
  <si>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</si>
  <si>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</si>
  <si>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</si>
  <si>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</si>
  <si>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</si>
  <si>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</si>
  <si>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</si>
  <si>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</si>
  <si>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</si>
  <si>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</si>
  <si>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</si>
  <si>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</si>
  <si>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</si>
  <si>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</si>
  <si>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</si>
  <si>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</si>
  <si>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</si>
  <si>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</si>
  <si>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</si>
  <si>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</si>
  <si>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</si>
  <si>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</si>
  <si>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</si>
  <si>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</si>
  <si>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</si>
  <si>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</si>
  <si>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</si>
  <si>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</si>
  <si>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</si>
  <si>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</si>
  <si>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</si>
  <si>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</si>
  <si>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</si>
  <si>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</si>
  <si>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</si>
  <si>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</si>
  <si>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</si>
  <si>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</si>
  <si>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</si>
  <si>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</si>
  <si>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</si>
  <si>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</si>
  <si>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</si>
  <si>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</si>
  <si>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</si>
  <si>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</si>
  <si>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</si>
  <si>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</si>
  <si>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</si>
  <si>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</si>
  <si>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</si>
  <si>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</si>
  <si>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</si>
  <si>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</si>
  <si>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</si>
  <si>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</si>
  <si>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</si>
  <si>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</si>
  <si>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</si>
  <si>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</si>
  <si>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</si>
  <si>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</si>
  <si>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</si>
  <si>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</si>
  <si>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</si>
  <si>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</si>
  <si>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</si>
  <si>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</si>
  <si>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</si>
  <si>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</si>
  <si>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</si>
  <si>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</si>
  <si>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</si>
  <si>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</si>
  <si>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</si>
  <si>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</si>
  <si>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</si>
  <si>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</si>
  <si>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</si>
  <si>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</si>
  <si>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</si>
  <si>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</si>
  <si>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</si>
  <si>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</si>
  <si>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</si>
  <si>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</si>
  <si>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</si>
  <si>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</si>
  <si>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</si>
  <si>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</si>
  <si>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</si>
  <si>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</si>
  <si>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</si>
  <si>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</si>
  <si>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</si>
  <si>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</si>
  <si>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</si>
  <si>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</si>
  <si>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</si>
  <si>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</si>
  <si>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</si>
  <si>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</si>
  <si>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</si>
  <si>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</si>
  <si>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</si>
  <si>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</si>
  <si>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</si>
  <si>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</si>
  <si>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</si>
  <si>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</si>
  <si>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</si>
  <si>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</si>
  <si>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</si>
  <si>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</si>
  <si>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</si>
  <si>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</si>
  <si>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</si>
  <si>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</si>
  <si>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</si>
  <si>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</si>
  <si>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</si>
  <si>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</si>
  <si>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</si>
  <si>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</si>
  <si>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</si>
  <si>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</si>
  <si>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</si>
  <si>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</si>
  <si>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</si>
  <si>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</si>
  <si>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</si>
  <si>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</si>
  <si>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</si>
  <si>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</si>
  <si>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</si>
  <si>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</si>
  <si>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</si>
  <si>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</si>
  <si>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</si>
  <si>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</si>
  <si>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</si>
  <si>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</si>
  <si>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</si>
  <si>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</si>
  <si>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</si>
  <si>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</si>
  <si>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</si>
  <si>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</si>
  <si>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</si>
  <si>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</si>
  <si>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</si>
  <si>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</si>
  <si>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</si>
  <si>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</si>
  <si>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</si>
  <si>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</si>
  <si>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</si>
  <si>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</si>
  <si>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</si>
  <si>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</si>
  <si>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</si>
  <si>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</si>
  <si>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</si>
  <si>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</si>
  <si>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</si>
  <si>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</si>
  <si>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</si>
  <si>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</si>
  <si>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</si>
  <si>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</si>
  <si>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</si>
  <si>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</si>
  <si>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</si>
  <si>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</si>
  <si>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</si>
  <si>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</si>
  <si>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</si>
  <si>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</si>
  <si>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</si>
  <si>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</si>
  <si>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</si>
  <si>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</si>
  <si>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</si>
  <si>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</si>
  <si>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</si>
  <si>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</si>
  <si>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</si>
  <si>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</si>
  <si>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</si>
  <si>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</si>
  <si>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</si>
  <si>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</si>
  <si>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</si>
  <si>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</si>
  <si>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</si>
  <si>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</si>
  <si>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</si>
  <si>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</si>
  <si>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</si>
  <si>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</si>
  <si>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</si>
  <si>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</si>
  <si>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</si>
  <si>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</si>
  <si>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</si>
  <si>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</si>
  <si>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</si>
  <si>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</si>
  <si>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</si>
  <si>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</si>
  <si>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</si>
  <si>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</si>
  <si>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</si>
  <si>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</si>
  <si>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</si>
  <si>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</si>
  <si>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</si>
  <si>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</si>
  <si>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</si>
  <si>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</si>
  <si>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</si>
  <si>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</si>
  <si>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</si>
  <si>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</si>
  <si>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</si>
  <si>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</si>
  <si>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</si>
  <si>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</si>
  <si>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</si>
  <si>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</si>
  <si>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</si>
  <si>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</si>
  <si>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</si>
  <si>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</si>
  <si>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</si>
  <si>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</si>
  <si>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</si>
  <si>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</si>
  <si>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</si>
  <si>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</si>
  <si>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</si>
  <si>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</si>
  <si>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</si>
  <si>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</si>
  <si>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</si>
  <si>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</si>
  <si>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</si>
  <si>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</si>
  <si>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</si>
  <si>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</si>
  <si>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</si>
  <si>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</si>
  <si>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</si>
  <si>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</si>
  <si>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</si>
  <si>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</si>
  <si>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</si>
  <si>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</si>
  <si>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</si>
  <si>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</si>
  <si>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</si>
  <si>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</si>
  <si>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</si>
  <si>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</si>
  <si>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</si>
  <si>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</si>
  <si>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</si>
  <si>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</si>
  <si>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</si>
  <si>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</si>
  <si>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</si>
  <si>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</si>
  <si>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</si>
  <si>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</si>
  <si>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</si>
  <si>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</si>
  <si>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</si>
  <si>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</si>
  <si>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</si>
  <si>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</si>
  <si>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</si>
  <si>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</si>
  <si>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</si>
  <si>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</si>
  <si>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</si>
  <si>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</si>
  <si>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</si>
  <si>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</si>
  <si>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</si>
  <si>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</si>
  <si>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</si>
  <si>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</si>
  <si>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</si>
  <si>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</si>
  <si>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</si>
  <si>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</si>
  <si>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</si>
  <si>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</si>
  <si>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</si>
  <si>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</si>
  <si>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</si>
  <si>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</si>
  <si>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</si>
  <si>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</si>
  <si>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</si>
  <si>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</si>
  <si>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</si>
  <si>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</si>
  <si>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</si>
  <si>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</si>
  <si>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</si>
  <si>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</si>
  <si>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</si>
  <si>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</si>
  <si>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</si>
  <si>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</si>
  <si>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</si>
  <si>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</si>
  <si>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</si>
  <si>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</si>
  <si>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</si>
  <si>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</si>
  <si>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</si>
  <si>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</si>
  <si>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</si>
  <si>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</si>
  <si>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</si>
  <si>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</si>
  <si>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</si>
  <si>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</si>
  <si>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</si>
  <si>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</si>
  <si>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</si>
  <si>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</si>
  <si>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</si>
  <si>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</si>
  <si>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</si>
  <si>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</si>
  <si>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</si>
  <si>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</si>
  <si>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</si>
  <si>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</si>
  <si>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</si>
  <si>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</si>
  <si>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</si>
  <si>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</si>
  <si>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</si>
  <si>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</si>
  <si>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</si>
  <si>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</si>
  <si>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</si>
  <si>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</si>
  <si>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</si>
  <si>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</si>
  <si>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</si>
  <si>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</si>
  <si>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</si>
  <si>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</si>
  <si>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</si>
  <si>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</si>
  <si>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</si>
  <si>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</si>
  <si>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</si>
  <si>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</si>
  <si>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</si>
  <si>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</si>
  <si>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</si>
  <si>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</si>
  <si>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</si>
  <si>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</si>
  <si>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</si>
  <si>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</si>
  <si>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</si>
  <si>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</si>
  <si>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</si>
  <si>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</si>
  <si>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</si>
  <si>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</si>
  <si>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</si>
  <si>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</si>
  <si>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</si>
  <si>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</si>
  <si>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</si>
  <si>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</si>
  <si>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</si>
  <si>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</si>
  <si>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</si>
  <si>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</si>
  <si>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</si>
  <si>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</si>
  <si>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</si>
  <si>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</si>
  <si>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</si>
  <si>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</si>
  <si>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</si>
  <si>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</si>
  <si>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</si>
  <si>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</si>
  <si>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</si>
  <si>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</si>
  <si>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</si>
  <si>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</si>
  <si>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</si>
  <si>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</si>
  <si>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</si>
  <si>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</si>
  <si>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</si>
  <si>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</si>
  <si>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</si>
  <si>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</si>
  <si>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</si>
  <si>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</si>
  <si>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</si>
  <si>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</si>
  <si>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</si>
  <si>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</si>
  <si>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</si>
  <si>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</si>
  <si>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</si>
  <si>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</si>
  <si>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</si>
  <si>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</si>
  <si>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</si>
  <si>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</si>
  <si>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</si>
  <si>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</si>
  <si>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</si>
  <si>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</si>
  <si>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</si>
  <si>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</si>
  <si>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</si>
  <si>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</si>
  <si>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</si>
  <si>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</si>
  <si>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</si>
  <si>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</si>
  <si>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</si>
  <si>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</si>
  <si>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</si>
  <si>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</si>
  <si>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</si>
  <si>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</si>
  <si>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</si>
  <si>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</si>
  <si>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</si>
  <si>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</si>
  <si>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</si>
  <si>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</si>
  <si>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</si>
  <si>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</si>
  <si>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</si>
  <si>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</si>
  <si>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</si>
  <si>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</si>
  <si>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</si>
  <si>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</si>
  <si>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</si>
  <si>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</si>
  <si>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</si>
  <si>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</si>
  <si>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</si>
  <si>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</si>
  <si>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</si>
  <si>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</si>
  <si>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</si>
  <si>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</si>
  <si>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</si>
  <si>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</si>
  <si>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</si>
  <si>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</si>
  <si>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</si>
  <si>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</si>
  <si>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</si>
  <si>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</si>
  <si>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</si>
  <si>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</si>
  <si>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</si>
  <si>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</si>
  <si>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</si>
  <si>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</si>
  <si>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</si>
  <si>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</si>
  <si>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</si>
  <si>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</si>
  <si>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</si>
  <si>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</si>
  <si>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</si>
  <si>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</si>
  <si>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</si>
  <si>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</si>
  <si>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</si>
  <si>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</si>
  <si>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</si>
  <si>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</si>
  <si>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</si>
  <si>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</si>
  <si>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</si>
  <si>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</si>
  <si>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</si>
  <si>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</si>
  <si>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</si>
  <si>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</si>
  <si>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</si>
  <si>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</si>
  <si>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</si>
  <si>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</si>
  <si>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</si>
  <si>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</si>
  <si>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</si>
  <si>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</si>
  <si>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</si>
  <si>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</si>
  <si>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</si>
  <si>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</si>
  <si>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</si>
  <si>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</si>
  <si>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</si>
  <si>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</si>
  <si>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</si>
  <si>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</si>
  <si>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</si>
  <si>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</si>
  <si>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</si>
  <si>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</si>
  <si>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</si>
  <si>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</si>
  <si>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</si>
  <si>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</si>
  <si>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</si>
  <si>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</si>
  <si>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</si>
  <si>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</si>
  <si>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</si>
  <si>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</si>
  <si>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</si>
  <si>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</si>
  <si>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</si>
  <si>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</si>
  <si>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</si>
  <si>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</si>
  <si>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</si>
  <si>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</si>
  <si>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</si>
  <si>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</si>
  <si>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</si>
  <si>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</si>
  <si>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</si>
  <si>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</si>
  <si>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</si>
  <si>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</si>
  <si>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</si>
  <si>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</si>
  <si>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</si>
  <si>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</si>
  <si>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</si>
  <si>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</si>
  <si>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</si>
  <si>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</si>
  <si>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</si>
  <si>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</si>
  <si>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</si>
  <si>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</si>
  <si>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</si>
  <si>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</si>
  <si>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</si>
  <si>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</si>
  <si>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</si>
  <si>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</si>
  <si>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</si>
  <si>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</si>
  <si>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</si>
  <si>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</si>
  <si>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</si>
  <si>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</si>
  <si>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</si>
  <si>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</si>
  <si>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</si>
  <si>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</si>
  <si>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</si>
  <si>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</si>
  <si>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</si>
  <si>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</si>
  <si>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</si>
  <si>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</si>
  <si>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</si>
  <si>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</si>
  <si>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</si>
  <si>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</si>
  <si>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</si>
  <si>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</si>
  <si>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</si>
  <si>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</si>
  <si>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</si>
  <si>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</si>
  <si>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</si>
  <si>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</si>
  <si>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</si>
  <si>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</si>
  <si>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</si>
  <si>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</si>
  <si>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</si>
  <si>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</si>
  <si>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</si>
  <si>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</si>
  <si>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</si>
  <si>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</si>
  <si>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</si>
  <si>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</si>
  <si>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</si>
  <si>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</si>
  <si>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</si>
  <si>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</si>
  <si>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</si>
  <si>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</si>
  <si>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</si>
  <si>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</si>
  <si>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</si>
  <si>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</si>
  <si>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</si>
  <si>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</si>
  <si>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</si>
  <si>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</si>
  <si>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</si>
  <si>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</si>
  <si>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</si>
  <si>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</si>
  <si>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</si>
  <si>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</si>
  <si>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</si>
  <si>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</si>
  <si>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</si>
  <si>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</si>
  <si>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</si>
  <si>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</si>
  <si>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</si>
  <si>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</si>
  <si>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</si>
  <si>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</si>
  <si>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</si>
  <si>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</si>
  <si>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</si>
  <si>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</si>
  <si>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</si>
  <si>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</si>
  <si>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</si>
  <si>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</si>
  <si>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</si>
  <si>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</si>
  <si>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</si>
  <si>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</si>
  <si>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</si>
  <si>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</si>
  <si>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</si>
  <si>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</si>
  <si>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</si>
  <si>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</si>
  <si>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</si>
  <si>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</si>
  <si>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</si>
  <si>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</si>
  <si>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</si>
  <si>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</si>
  <si>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</si>
  <si>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</si>
  <si>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</si>
  <si>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</si>
  <si>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</si>
  <si>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</si>
  <si>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</si>
  <si>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</si>
  <si>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</si>
  <si>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</si>
  <si>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</si>
  <si>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</si>
  <si>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</si>
  <si>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</si>
  <si>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</si>
  <si>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</si>
  <si>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</si>
  <si>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</si>
  <si>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</si>
  <si>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</si>
  <si>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</si>
  <si>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</si>
  <si>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</si>
  <si>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</si>
  <si>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</si>
  <si>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</si>
  <si>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</si>
  <si>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</si>
  <si>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</si>
  <si>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</si>
  <si>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</si>
  <si>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</si>
  <si>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</si>
  <si>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</si>
  <si>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</si>
  <si>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</si>
  <si>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</si>
  <si>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</si>
  <si>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</si>
  <si>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</si>
  <si>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</si>
  <si>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</si>
  <si>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</si>
  <si>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</si>
  <si>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</si>
  <si>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</si>
  <si>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</si>
  <si>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</si>
  <si>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</si>
  <si>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</si>
  <si>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</si>
  <si>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</si>
  <si>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</si>
  <si>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</si>
  <si>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</si>
  <si>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</si>
  <si>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</si>
  <si>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</si>
  <si>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</si>
  <si>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</si>
  <si>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</si>
  <si>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</si>
  <si>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</si>
  <si>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</si>
  <si>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</si>
  <si>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</si>
  <si>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</si>
  <si>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</si>
  <si>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</si>
  <si>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</si>
  <si>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</si>
  <si>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</si>
  <si>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</si>
  <si>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</si>
  <si>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</si>
  <si>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</si>
  <si>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</si>
  <si>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</si>
  <si>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</si>
  <si>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</si>
  <si>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</si>
  <si>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</si>
  <si>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</si>
  <si>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</si>
  <si>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</si>
  <si>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</si>
  <si>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</si>
  <si>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</si>
  <si>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</si>
  <si>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</si>
  <si>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</si>
  <si>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</si>
  <si>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</si>
  <si>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</si>
  <si>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</si>
  <si>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</si>
  <si>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</si>
  <si>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</si>
  <si>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</si>
  <si>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</si>
  <si>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</si>
  <si>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</si>
  <si>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</si>
  <si>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</si>
  <si>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</si>
  <si>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</si>
  <si>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</si>
  <si>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</si>
  <si>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</si>
  <si>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</si>
  <si>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</si>
  <si>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</si>
  <si>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</si>
  <si>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</si>
  <si>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</si>
  <si>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</si>
  <si>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</si>
  <si>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</si>
  <si>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</si>
  <si>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</si>
  <si>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</si>
  <si>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</si>
  <si>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</si>
  <si>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</si>
  <si>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</si>
  <si>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</si>
  <si>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</si>
  <si>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</si>
  <si>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</si>
  <si>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</si>
  <si>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</si>
  <si>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</si>
  <si>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</si>
  <si>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</si>
  <si>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</si>
  <si>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</si>
  <si>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</si>
  <si>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</si>
  <si>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</si>
  <si>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</si>
  <si>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</si>
  <si>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</si>
  <si>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</si>
  <si>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</si>
  <si>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</si>
  <si>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</si>
  <si>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</si>
  <si>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</si>
  <si>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</si>
  <si>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</si>
  <si>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</si>
  <si>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</si>
  <si>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</si>
  <si>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</si>
  <si>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</si>
  <si>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</si>
  <si>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</si>
  <si>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</si>
  <si>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</si>
  <si>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</si>
  <si>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</si>
  <si>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</si>
  <si>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</si>
  <si>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</si>
  <si>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</si>
  <si>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</si>
  <si>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</si>
  <si>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</si>
  <si>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</si>
  <si>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</si>
  <si>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</si>
  <si>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</si>
  <si>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</si>
  <si>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</si>
  <si>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</si>
  <si>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</si>
  <si>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</si>
  <si>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</si>
  <si>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</si>
  <si>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</si>
  <si>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</si>
  <si>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</si>
  <si>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</si>
  <si>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</si>
  <si>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</si>
  <si>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</si>
  <si>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</si>
  <si>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</si>
  <si>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</si>
  <si>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</si>
  <si>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</si>
  <si>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</si>
  <si>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</si>
  <si>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</si>
  <si>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</si>
  <si>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</si>
  <si>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</si>
  <si>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</si>
  <si>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</si>
  <si>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</si>
  <si>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</si>
  <si>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</si>
  <si>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</si>
  <si>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</si>
  <si>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</si>
  <si>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</si>
  <si>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</si>
  <si>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</si>
  <si>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</si>
  <si>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</si>
  <si>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</si>
  <si>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</si>
  <si>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</si>
  <si>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</si>
  <si>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</si>
  <si>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</si>
  <si>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</si>
  <si>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</si>
  <si>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</si>
  <si>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</si>
  <si>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</si>
  <si>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</si>
  <si>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</si>
  <si>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</si>
  <si>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</si>
  <si>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</si>
  <si>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</si>
  <si>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</si>
  <si>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</si>
  <si>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</si>
  <si>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</si>
  <si>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</si>
  <si>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</si>
  <si>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</si>
  <si>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</si>
  <si>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</si>
  <si>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</si>
  <si>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</si>
  <si>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</si>
  <si>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</si>
  <si>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</si>
  <si>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</si>
  <si>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</si>
  <si>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</si>
  <si>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</si>
  <si>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</si>
  <si>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</si>
  <si>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</si>
  <si>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</si>
  <si>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</si>
  <si>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</si>
  <si>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</si>
  <si>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</si>
  <si>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</si>
  <si>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</si>
  <si>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</si>
  <si>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</si>
  <si>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</si>
  <si>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</si>
  <si>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</si>
  <si>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</si>
  <si>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</si>
  <si>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</si>
  <si>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</si>
  <si>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</si>
  <si>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</si>
  <si>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</si>
  <si>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</si>
  <si>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</si>
  <si>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</si>
  <si>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</si>
  <si>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</si>
  <si>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</si>
  <si>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</si>
  <si>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</si>
  <si>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</si>
  <si>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</si>
  <si>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</si>
  <si>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</si>
  <si>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</si>
  <si>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</si>
  <si>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</si>
  <si>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</si>
  <si>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</si>
  <si>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</si>
  <si>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</si>
  <si>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</si>
  <si>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</si>
  <si>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</si>
  <si>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</si>
  <si>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</si>
  <si>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</si>
  <si>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</si>
  <si>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</si>
  <si>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</si>
  <si>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</si>
  <si>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</si>
  <si>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</si>
  <si>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</si>
  <si>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</si>
  <si>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</si>
  <si>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</si>
  <si>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</si>
  <si>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</si>
  <si>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</si>
  <si>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</si>
  <si>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</si>
  <si>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</si>
  <si>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</si>
  <si>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</si>
  <si>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</si>
  <si>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</si>
  <si>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</si>
  <si>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</si>
  <si>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</si>
  <si>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</si>
  <si>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</si>
  <si>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</si>
  <si>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</si>
  <si>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</si>
  <si>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</si>
  <si>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</si>
  <si>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</si>
  <si>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</si>
  <si>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</si>
  <si>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</si>
  <si>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</si>
  <si>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</si>
  <si>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</si>
  <si>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</si>
  <si>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</si>
  <si>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</si>
  <si>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</si>
  <si>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</si>
  <si>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</si>
  <si>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</si>
  <si>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</si>
  <si>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</si>
  <si>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</si>
  <si>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</si>
  <si>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</si>
  <si>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</si>
  <si>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</si>
  <si>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</si>
  <si>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</si>
  <si>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</si>
  <si>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</si>
  <si>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</si>
  <si>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</si>
  <si>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</si>
  <si>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</si>
  <si>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</si>
  <si>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</si>
  <si>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</si>
  <si>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</si>
  <si>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</si>
  <si>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</si>
  <si>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</si>
  <si>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</si>
  <si>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</si>
  <si>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</si>
  <si>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</si>
  <si>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</si>
  <si>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</si>
  <si>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</si>
  <si>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</si>
  <si>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</si>
  <si>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</si>
  <si>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</si>
  <si>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</si>
  <si>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</si>
  <si>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</si>
  <si>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</si>
  <si>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</si>
  <si>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</si>
  <si>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</si>
  <si>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</si>
  <si>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</si>
  <si>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</si>
  <si>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</si>
  <si>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</si>
  <si>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</si>
  <si>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</si>
  <si>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</si>
  <si>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</si>
  <si>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</si>
  <si>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</si>
  <si>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</si>
  <si>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</si>
  <si>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</si>
  <si>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</si>
  <si>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</si>
  <si>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</si>
  <si>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</si>
  <si>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</si>
  <si>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</si>
  <si>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</si>
  <si>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</si>
  <si>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</si>
  <si>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</si>
  <si>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</si>
  <si>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</si>
  <si>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</si>
  <si>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</si>
  <si>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</si>
  <si>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</si>
  <si>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</si>
  <si>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</si>
  <si>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</si>
  <si>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</si>
  <si>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</si>
  <si>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</si>
  <si>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</si>
  <si>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</si>
  <si>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</si>
  <si>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</si>
  <si>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</si>
  <si>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</si>
  <si>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</si>
  <si>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</si>
  <si>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</si>
  <si>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</si>
  <si>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</si>
  <si>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</si>
  <si>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</si>
  <si>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</si>
  <si>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</si>
  <si>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</si>
  <si>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</si>
  <si>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</si>
  <si>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</si>
  <si>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</si>
  <si>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</si>
  <si>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</si>
  <si>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</si>
  <si>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</si>
  <si>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</si>
  <si>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</si>
  <si>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</si>
  <si>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</si>
  <si>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</si>
  <si>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</si>
  <si>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</si>
  <si>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</si>
  <si>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</si>
  <si>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</si>
  <si>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</si>
  <si>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</si>
  <si>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</si>
  <si>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</si>
  <si>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</si>
  <si>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</si>
  <si>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</si>
  <si>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</si>
  <si>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</si>
  <si>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</si>
  <si>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</si>
  <si>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</si>
  <si>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</si>
  <si>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</si>
  <si>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</si>
  <si>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</si>
  <si>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</si>
  <si>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</si>
  <si>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</si>
  <si>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</si>
  <si>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</si>
  <si>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</si>
  <si>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</si>
  <si>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</si>
  <si>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</si>
  <si>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</si>
  <si>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</si>
  <si>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</si>
  <si>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</si>
  <si>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</si>
  <si>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</si>
  <si>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</si>
  <si>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</si>
  <si>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</si>
  <si>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</si>
  <si>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</si>
  <si>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</si>
  <si>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</si>
  <si>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</si>
  <si>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</si>
  <si>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</si>
  <si>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</si>
  <si>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</si>
  <si>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</si>
  <si>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</si>
  <si>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</si>
  <si>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</si>
  <si>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</si>
  <si>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</si>
  <si>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</si>
  <si>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</si>
  <si>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</si>
  <si>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</si>
  <si>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</si>
  <si>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</si>
  <si>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</si>
  <si>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</si>
  <si>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</si>
  <si>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</si>
  <si>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</si>
  <si>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</si>
  <si>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</si>
  <si>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</si>
  <si>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</si>
  <si>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</si>
  <si>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</si>
  <si>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</si>
  <si>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</si>
  <si>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</si>
  <si>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</si>
  <si>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</si>
  <si>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</si>
  <si>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</si>
  <si>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</si>
  <si>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</si>
  <si>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</si>
  <si>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</si>
  <si>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</si>
  <si>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</si>
  <si>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</si>
  <si>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</si>
  <si>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</si>
  <si>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</si>
  <si>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</si>
  <si>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</si>
  <si>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</si>
  <si>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</si>
  <si>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</si>
  <si>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</si>
  <si>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</si>
  <si>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</si>
  <si>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</si>
  <si>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</si>
  <si>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</si>
  <si>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</si>
  <si>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</si>
  <si>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</si>
  <si>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</si>
  <si>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</si>
  <si>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</si>
  <si>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</si>
  <si>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</si>
  <si>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</si>
  <si>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</si>
  <si>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</si>
  <si>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</si>
  <si>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</si>
  <si>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</si>
  <si>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</si>
  <si>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</si>
  <si>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</si>
  <si>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</si>
  <si>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</si>
  <si>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</si>
  <si>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</si>
  <si>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</si>
  <si>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</si>
  <si>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</si>
  <si>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</si>
  <si>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</si>
  <si>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</si>
  <si>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</si>
  <si>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</si>
  <si>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</si>
  <si>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</si>
  <si>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</si>
  <si>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</si>
  <si>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</si>
  <si>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</si>
  <si>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</si>
  <si>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</si>
  <si>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</si>
  <si>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</si>
  <si>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</si>
  <si>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</si>
  <si>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</si>
  <si>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</si>
  <si>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</si>
  <si>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</si>
  <si>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</si>
  <si>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</si>
  <si>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</si>
  <si>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</si>
  <si>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</si>
  <si>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</si>
  <si>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</si>
  <si>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</si>
  <si>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</si>
  <si>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</si>
  <si>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</si>
  <si>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</si>
  <si>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</si>
  <si>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</si>
  <si>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</si>
  <si>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</si>
  <si>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</si>
  <si>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</si>
  <si>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</si>
  <si>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</si>
  <si>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</si>
  <si>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</si>
  <si>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</si>
  <si>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</si>
  <si>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</si>
  <si>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</si>
  <si>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</si>
  <si>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</si>
  <si>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</si>
  <si>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</si>
  <si>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</si>
  <si>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</si>
  <si>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</si>
  <si>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</si>
  <si>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</si>
  <si>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</si>
  <si>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</si>
  <si>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</si>
  <si>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</si>
  <si>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</si>
  <si>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</si>
  <si>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</si>
  <si>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</si>
  <si>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</si>
  <si>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</si>
  <si>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</si>
  <si>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</si>
  <si>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</si>
  <si>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</si>
  <si>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</si>
  <si>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</si>
  <si>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</si>
  <si>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</si>
  <si>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</si>
  <si>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</si>
  <si>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</si>
  <si>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</si>
  <si>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</si>
  <si>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</si>
  <si>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</si>
  <si>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</si>
  <si>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</si>
  <si>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</si>
  <si>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</si>
  <si>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</si>
  <si>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</si>
  <si>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</si>
  <si>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</si>
  <si>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</si>
  <si>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</si>
  <si>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</si>
  <si>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</si>
  <si>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</si>
  <si>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</si>
  <si>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</si>
  <si>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</si>
  <si>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</si>
  <si>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</si>
  <si>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</si>
  <si>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</si>
  <si>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</si>
  <si>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</si>
  <si>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</si>
  <si>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</si>
  <si>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</si>
  <si>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</si>
  <si>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</si>
  <si>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</si>
  <si>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</si>
  <si>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</si>
  <si>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</si>
  <si>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</si>
  <si>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</si>
  <si>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</si>
  <si>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</si>
  <si>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</si>
  <si>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</si>
  <si>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</si>
  <si>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</si>
  <si>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</si>
  <si>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</si>
  <si>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</si>
  <si>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</si>
  <si>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</si>
  <si>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</si>
  <si>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</si>
  <si>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</si>
  <si>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</si>
  <si>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</si>
  <si>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</si>
  <si>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</si>
  <si>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</si>
  <si>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</si>
  <si>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</si>
  <si>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</si>
  <si>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</si>
  <si>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</si>
  <si>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</si>
  <si>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</si>
  <si>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</si>
  <si>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</si>
  <si>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</si>
  <si>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</si>
  <si>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</si>
  <si>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</si>
  <si>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</si>
  <si>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</si>
  <si>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</si>
  <si>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</si>
  <si>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</si>
  <si>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</si>
  <si>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</si>
  <si>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</si>
  <si>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</si>
  <si>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</si>
  <si>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</si>
  <si>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</si>
  <si>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</si>
  <si>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</si>
  <si>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</si>
  <si>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</si>
  <si>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</si>
  <si>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</si>
  <si>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</si>
  <si>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</si>
  <si>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</si>
  <si>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</si>
  <si>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</si>
  <si>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</si>
  <si>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</si>
  <si>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</si>
  <si>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</si>
  <si>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</si>
  <si>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</si>
  <si>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</si>
  <si>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</si>
  <si>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</si>
  <si>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</si>
  <si>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</si>
  <si>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</si>
  <si>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</si>
  <si>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</si>
  <si>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</si>
  <si>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</si>
  <si>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</si>
  <si>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</si>
  <si>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</si>
  <si>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</si>
  <si>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</si>
  <si>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</si>
  <si>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</si>
  <si>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</si>
  <si>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</si>
  <si>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</si>
  <si>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</si>
  <si>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</si>
  <si>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</si>
  <si>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</si>
  <si>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</si>
  <si>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</si>
  <si>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</si>
  <si>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</si>
  <si>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</si>
  <si>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</si>
  <si>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</si>
  <si>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</si>
  <si>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</si>
  <si>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</si>
  <si>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</si>
  <si>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</si>
  <si>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</si>
  <si>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</si>
  <si>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</si>
  <si>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</si>
  <si>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</si>
  <si>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</si>
  <si>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</si>
  <si>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</si>
  <si>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</si>
  <si>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</si>
  <si>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</si>
  <si>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</si>
  <si>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</si>
  <si>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</si>
  <si>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</si>
  <si>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</si>
  <si>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</si>
  <si>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</si>
  <si>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</si>
  <si>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</si>
  <si>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</si>
  <si>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</si>
  <si>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</si>
  <si>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</si>
  <si>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</si>
  <si>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</si>
  <si>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</si>
  <si>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</si>
  <si>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</si>
  <si>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</si>
  <si>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</si>
  <si>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</si>
  <si>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</si>
  <si>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</si>
  <si>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</si>
  <si>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</si>
  <si>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</si>
  <si>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</si>
  <si>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</si>
  <si>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</si>
  <si>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</si>
  <si>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</si>
  <si>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</si>
  <si>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</si>
  <si>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</si>
  <si>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</si>
  <si>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</si>
  <si>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</si>
  <si>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</si>
  <si>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</si>
  <si>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</si>
  <si>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</si>
  <si>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</si>
  <si>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</si>
  <si>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</si>
  <si>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</si>
  <si>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</si>
  <si>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</si>
  <si>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</si>
  <si>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</si>
  <si>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</si>
  <si>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</si>
  <si>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</si>
  <si>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</si>
  <si>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</si>
  <si>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</si>
  <si>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</si>
  <si>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</si>
  <si>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</si>
  <si>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</si>
  <si>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</si>
  <si>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</si>
  <si>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</si>
  <si>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</si>
  <si>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</si>
  <si>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</si>
  <si>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</si>
  <si>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</si>
  <si>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</si>
  <si>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</si>
  <si>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</si>
  <si>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</si>
  <si>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</si>
  <si>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</si>
  <si>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</si>
  <si>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</si>
  <si>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</si>
  <si>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</si>
  <si>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</si>
  <si>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</si>
  <si>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</si>
  <si>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</si>
  <si>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</si>
  <si>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</si>
  <si>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</si>
  <si>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</si>
  <si>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</si>
  <si>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</si>
  <si>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</si>
  <si>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</si>
  <si>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</si>
  <si>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</si>
  <si>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</si>
  <si>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</si>
  <si>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</si>
  <si>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</si>
  <si>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</si>
  <si>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</si>
  <si>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</si>
  <si>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</si>
  <si>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</si>
  <si>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</si>
  <si>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</si>
  <si>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</si>
  <si>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</si>
  <si>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</si>
  <si>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</si>
  <si>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</si>
  <si>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</si>
  <si>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</si>
  <si>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</si>
  <si>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</si>
  <si>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</si>
  <si>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</si>
  <si>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</si>
  <si>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</si>
  <si>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</si>
  <si>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</si>
  <si>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</si>
  <si>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</si>
  <si>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</si>
  <si>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</si>
  <si>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</si>
  <si>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</si>
  <si>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</si>
  <si>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</si>
  <si>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</si>
  <si>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</si>
  <si>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</si>
  <si>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</si>
  <si>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</si>
  <si>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</si>
  <si>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</si>
  <si>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</si>
  <si>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</si>
  <si>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</si>
  <si>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</si>
  <si>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</si>
  <si>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</si>
  <si>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</si>
  <si>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</si>
  <si>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</si>
  <si>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</si>
  <si>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</si>
  <si>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</si>
  <si>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</si>
  <si>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</si>
  <si>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</si>
  <si>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</si>
  <si>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</si>
  <si>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</si>
  <si>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</si>
  <si>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</si>
  <si>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</si>
  <si>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</si>
  <si>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</si>
  <si>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</si>
  <si>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</si>
  <si>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</si>
  <si>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</si>
  <si>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</si>
  <si>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</si>
  <si>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</si>
  <si>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</si>
  <si>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</si>
  <si>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</si>
  <si>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</si>
  <si>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</si>
  <si>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</si>
  <si>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</si>
  <si>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</si>
  <si>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</si>
  <si>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</si>
  <si>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</si>
  <si>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</si>
  <si>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</si>
  <si>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</si>
  <si>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</si>
  <si>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</si>
  <si>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</si>
  <si>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</si>
  <si>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</si>
  <si>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</si>
  <si>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</si>
  <si>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</si>
  <si>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</si>
  <si>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</si>
  <si>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</si>
  <si>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</si>
  <si>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</si>
  <si>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</si>
  <si>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</si>
  <si>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</si>
  <si>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</si>
  <si>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</si>
  <si>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</si>
  <si>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</si>
  <si>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</si>
  <si>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</si>
  <si>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</si>
  <si>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</si>
  <si>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</si>
  <si>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</si>
  <si>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</si>
  <si>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</si>
  <si>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</si>
  <si>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</si>
  <si>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</si>
  <si>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</si>
  <si>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</si>
  <si>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</si>
  <si>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</si>
  <si>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</si>
  <si>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</si>
  <si>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</si>
  <si>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</si>
  <si>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</si>
  <si>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</si>
  <si>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</si>
  <si>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</si>
  <si>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</si>
  <si>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</si>
  <si>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</si>
  <si>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</si>
  <si>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</si>
  <si>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</si>
  <si>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</si>
  <si>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</si>
  <si>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</si>
  <si>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</si>
  <si>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</si>
  <si>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</si>
  <si>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</si>
  <si>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</si>
  <si>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</si>
  <si>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</si>
  <si>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</si>
  <si>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</si>
  <si>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</si>
  <si>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</si>
  <si>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</si>
  <si>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</si>
  <si>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</si>
  <si>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</si>
  <si>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</si>
  <si>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</si>
  <si>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</si>
  <si>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</si>
  <si>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</si>
  <si>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</si>
  <si>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</si>
  <si>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</si>
  <si>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</si>
  <si>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</si>
  <si>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</si>
  <si>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</si>
  <si>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</si>
  <si>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</si>
  <si>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</si>
  <si>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</si>
  <si>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</si>
  <si>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</si>
  <si>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</si>
  <si>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</si>
  <si>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</si>
  <si>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</si>
  <si>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</si>
  <si>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</si>
  <si>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</si>
  <si>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</si>
  <si>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</si>
  <si>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</si>
  <si>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</si>
  <si>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</si>
  <si>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</si>
  <si>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</si>
  <si>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</si>
  <si>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</si>
  <si>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</si>
  <si>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</si>
  <si>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</si>
  <si>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</si>
  <si>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</si>
  <si>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</si>
  <si>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</si>
  <si>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</si>
  <si>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</si>
  <si>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</si>
  <si>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</si>
  <si>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</si>
  <si>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</si>
  <si>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</si>
  <si>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</si>
  <si>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</si>
  <si>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</si>
  <si>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</si>
  <si>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</si>
  <si>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</si>
  <si>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</si>
  <si>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</si>
  <si>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</si>
  <si>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</si>
  <si>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</si>
  <si>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</si>
  <si>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</si>
  <si>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</si>
  <si>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</si>
  <si>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</si>
  <si>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</si>
  <si>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</si>
  <si>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</si>
  <si>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</si>
  <si>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</si>
  <si>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</si>
  <si>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</si>
  <si>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</si>
  <si>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</si>
  <si>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</si>
  <si>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</si>
  <si>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</si>
  <si>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</si>
  <si>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</si>
  <si>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</si>
  <si>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</si>
  <si>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</si>
  <si>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</si>
  <si>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</si>
  <si>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</si>
  <si>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</si>
  <si>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</si>
  <si>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</si>
  <si>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</si>
  <si>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</si>
  <si>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</si>
  <si>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</si>
  <si>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</si>
  <si>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</si>
  <si>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</si>
  <si>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</si>
  <si>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</si>
  <si>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</si>
  <si>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</si>
  <si>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</si>
  <si>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</si>
  <si>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</si>
  <si>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</si>
  <si>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</si>
  <si>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</si>
  <si>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</si>
  <si>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</si>
  <si>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</si>
  <si>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</si>
  <si>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</si>
  <si>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</si>
  <si>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</si>
  <si>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</si>
  <si>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</si>
  <si>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</si>
  <si>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</si>
  <si>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</si>
  <si>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</si>
  <si>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</si>
  <si>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</si>
  <si>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</si>
  <si>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</si>
  <si>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</si>
  <si>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</si>
  <si>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</si>
  <si>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</si>
  <si>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</si>
  <si>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</si>
  <si>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</si>
  <si>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PCM-20251126-00001069</t>
  </si>
  <si>
    <t xml:space="preserve">EM Team at site </t>
  </si>
  <si>
    <t>PCM-20251126-00001107</t>
  </si>
  <si>
    <t>PCM-20251126-00001167</t>
  </si>
  <si>
    <t xml:space="preserve">EM Team on the way ETA: 50 Mins </t>
  </si>
  <si>
    <t>PCM-20251126-00001114</t>
  </si>
  <si>
    <t>Road access issue team checking with sceco team , ETA 120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</si>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</sst>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5F7FA"/>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2" fillId="20" borderId="18" xfId="0" applyFont="1" applyFill="1" applyBorder="1" applyAlignment="1">
      <alignment horizontal="center" vertical="center"/>
    </xf>
    <xf numFmtId="0" fontId="32" fillId="20" borderId="18" xfId="0" applyFont="1" applyFill="1" applyBorder="1" applyAlignment="1">
      <alignment horizontal="center" vertical="center" wrapText="1"/>
    </xf>
    <xf numFmtId="22" fontId="32" fillId="20" borderId="1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49" dataDxfId="148" headerRowBorderDxfId="146" tableBorderDxfId="147" totalsRowBorderDxfId="145">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23" dataDxfId="22" headerRowBorderDxfId="20" tableBorderDxfId="21">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324.66710937499738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45987.615535300924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45987.615535300924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45987.615535300924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45987.615535300924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45987.615535300924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45987.615535300924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45987.615535300924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45987.615535300924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45987.615535300924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45987.615535300924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45987.615535300924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45987.615535300924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45987.615535300924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45987.615535300924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45987.615535300924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45987.615535300924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45987.615535300924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45987.615535300924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45987.615535300924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45987.615535300924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45987.615535300924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45987.615535300924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45987.615535300924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45987.615535300924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45987.615535300924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45987.615535300924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45987.615535300924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45987.615535300924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45987.615535300924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45987.615535300924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45987.615535300924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45987.615535300924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45987.615535300924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45987.615535300924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45987.615535300924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45987.615535300924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45987.615535300924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45987.615535300924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45987.615535300924</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45987.615535300924</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45987.615535300924</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45987.615535300924</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45987.615535300924</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45987.615535300924</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45987.615535300924</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45987.615535300924</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45987.615535300924</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45987.615535300924</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45987.615535300924</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45987.615535300924</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8D8E97BF-AC1A-4832-8279-1A51573D2ABD}"/>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162.61569733796205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3.2281163194420515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45987.615535300924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45987.615535300924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45987.615535300924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45987.615535300924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45987.615535300924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45987.615535300924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45987.615535300924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45987.615535300924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45987.615535300924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45987.615535300924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45987.615535300924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45987.615535300924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45987.615535300924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45987.615535300924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45987.615535300924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45987.615535300924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45987.615535300924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45987.615535300924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45987.615535300924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45987.615535300924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45987.615535300924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45987.615535300924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45987.615535300924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45987.615535300924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45987.615535300924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45987.615535300924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45987.615535300924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45987.615535300924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45987.615535300924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45987.615535300924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45987.615535300924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45987.615535300924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45987.615535300924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45987.615535300924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45987.615535300924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45987.615535300924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45987.615535300924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45987.615535300924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45987.615535300924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45987.615535300924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45987.615535300924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45987.615535300924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45987.615535300924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45987.615535300924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45987.615535300924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45987.615535300924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45987.615535300924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45987.615535300924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45987.615535300924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45987.615535300924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45987.615535300924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45987.615535300924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45987.615535300924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45987.615535300924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45987.615535300924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45987.615535300924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45987.615535300924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45987.615535300924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45987.615535300924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45987.615535300924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45987.615535300924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45987.615535300924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45987.615535300924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45987.615535300924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45987.615535300924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45987.615535300924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45987.615535300924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45987.615535300924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45987.615535300924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45987.615535300924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45987.615535300924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45987.615535300924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45987.615535300924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45987.615535300924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45987.615535300924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45987.615535300924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45987.615535300924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45987.615535300924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45987.615535300924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45987.615535300924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45987.615535300924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45987.615535300924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45987.615535300924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45987.615535300924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45987.615535300924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45987.615535300924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45987.615535300924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45987.615535300924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45987.615535300924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45987.615535300924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45987.615535300924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45987.615535300924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45987.615535300924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45987.615535300924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45987.615535300924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45987.615535300924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45987.615535300924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45987.615535300924</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45987.615535300924</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45987.615535300924</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22"/>
      <c r="E2" s="18"/>
      <c r="F2" s="20"/>
      <c r="G2" s="21">
        <f t="shared" ref="G2:G45" ca="1" si="0">IFERROR(NOW()-F2,"-")</f>
        <v>45987.615535300924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45987.615535300924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45987.615535300924</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45987.615535300924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45987.615535300924</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45987.615535300924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45987.615535300924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45987.615535300924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45987.615535300924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45987.615535300924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45987.615535300924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45987.615535300924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45987.615535300924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45987.615535300924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45987.615535300924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45987.615535300924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45987.615535300924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45987.615535300924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45987.615535300924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45987.615535300924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45987.615535300924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45987.615535300924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45987.615535300924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45987.615535300924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45987.615535300924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45987.615535300924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45987.615535300924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45987.615535300924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45987.615535300924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45987.615535300924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45987.615535300924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45987.615535300924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45987.615535300924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45987.615535300924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45987.615535300924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45987.615535300924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45987.615535300924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45987.615535300924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45987.615535300924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45987.615535300924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45987.615535300924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45987.615535300924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45987.615535300924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45987.615535300924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45987.615535300924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45987.615535300924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45987.615535300924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45987.615535300924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45987.615535300924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45987.615535300924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45987.615535300924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45987.615535300924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45987.615535300924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45987.615535300924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45987.615535300924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45987.615535300924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45987.615535300924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45987.615535300924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45987.615535300924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45987.615535300924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45987.615535300924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45987.615535300924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45987.615535300924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45987.615535300924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45987.615535300924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45987.615535300924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45987.615535300924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45987.615535300924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45987.615535300924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45987.615535300924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45987.615535300924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45987.615535300924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45987.615535300924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45987.615535300924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45987.615535300924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45987.615535300924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45987.615535300924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45987.615535300924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45987.615535300924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45987.615535300924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45987.615535300924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45987.615535300924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45987.615535300924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45987.615535300924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45987.615535300924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45987.615535300924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45987.615535300924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45987.615535300924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45987.615535300924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45987.615535300924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45987.615535300924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45987.615535300924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45987.615535300924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45987.615535300924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45987.615535300924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45987.615535300924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45987.615535300924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45987.615535300924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45987.615535300924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45987.615535300924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45987.615535300924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45987.615535300924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45987.615535300924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45987.615535300924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45987.615535300924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45987.615535300924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45987.615535300924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45987.615535300924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45987.615535300924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45987.615535300924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45987.615535300924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45987.615535300924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45987.615535300924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45987.615535300924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45987.615535300924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45987.615535300924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45987.615535300924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45987.615535300924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45987.615535300924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45987.615535300924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45987.615535300924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45987.615535300924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45987.615535300924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45987.615535300924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45987.615535300924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45987.615535300924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45987.615535300924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45987.615535300924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45987.615535300924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45987.615535300924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45987.615535300924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45987.615535300924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45987.615535300924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45987.615535300924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45987.615535300924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45987.615535300924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45987.615535300924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45987.615535300924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45987.615535300924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45987.615535300924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45987.615535300924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45987.615535300924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45987.615535300924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45987.615535300924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45987.615535300924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45987.615535300924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45987.615535300924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45987.615535300924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45987.615535300924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45987.615535300924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45987.615535300924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45987.615535300924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45987.615535300924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45987.615535300924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45987.615535300924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45987.615535300924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45987.615535300924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45987.615535300924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45987.615535300924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45987.615535300924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45987.615535300924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45987.615535300924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45987.615535300924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45987.615535300924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45987.615535300924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45987.615535300924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45987.615535300924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45987.615535300924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45987.615535300924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45987.615535300924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45987.615535300924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45987.615535300924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45987.615535300924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45987.615535300924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45987.615535300924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45987.615535300924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45987.615535300924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45987.615535300924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45987.615535300924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45987.615535300924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45987.615535300924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45987.615535300924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45987.615535300924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45987.615535300924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45987.615535300924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45987.615535300924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45987.615535300924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45987.615535300924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45987.615535300924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45987.615535300924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45987.615535300924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45987.615535300924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45987.615535300924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45987.615535300924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45987.615535300924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45987.615535300924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45987.615535300924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45987.615535300924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45987.615535300924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45987.615535300924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45987.615535300924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45987.615535300924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45987.615535300924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45987.615535300924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45987.615535300924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45987.615535300924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45987.615535300924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45987.615535300924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45987.615535300924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45987.615535300924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45987.615535300924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45987.615535300924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45987.615535300924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45987.615535300924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45987.615535300924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45987.615535300924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45987.615535300924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45987.615535300924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45987.615535300924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45987.615535300924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45987.615535300924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45987.615535300924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45987.615535300924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45987.615535300924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45987.615535300924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45987.615535300924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45987.615535300924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45987.615535300924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45987.615535300924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45987.615535300924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45987.615535300924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45987.615535300924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45987.615535300924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45987.615535300924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45987.615535300924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45987.615535300924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45987.615535300924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45987.615535300924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45987.615535300924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45987.615535300924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45987.615535300924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45987.615535300924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45987.615535300924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45987.615535300924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45987.615535300924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45987.615535300924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45987.615535300924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45987.615535300924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45987.615535300924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45987.615535300924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45987.615535300924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45987.615535300924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45987.615535300924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45987.615535300924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45987.615535300924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45987.615535300924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45987.615535300924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45987.615535300924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45987.615535300924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45987.615535300924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45987.615535300924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45987.615535300924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45987.615535300924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45987.615535300924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45987.615535300924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45987.615535300924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45987.615535300924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45987.615535300924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45987.615535300924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45987.615535300924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45987.615535300924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45987.615535300924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45987.615535300924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45987.615535300924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45987.615535300924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45987.615535300924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45987.615535300924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45987.615535300924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45987.615535300924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45987.615535300924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45987.615535300924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45987.615535300924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45987.615535300924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45987.615535300924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45987.615535300924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45987.615535300924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45987.615535300924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45987.615535300924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45987.615535300924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45987.615535300924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45987.615535300924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45987.615535300924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45987.615535300924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45987.615535300924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45987.615535300924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45987.615535300924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45987.615535300924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45987.615535300924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45987.615535300924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45987.615535300924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45987.615535300924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45987.615535300924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45987.615535300924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45987.615535300924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45987.615535300924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45987.615535300924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45987.615535300924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45987.615535300924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45987.615535300924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45987.615535300924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45987.615535300924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45987.615535300924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45987.615535300924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45987.615535300924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45987.615535300924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45987.615535300924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45987.615535300924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45987.615535300924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45987.615535300924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45987.615535300924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45987.615535300924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45987.615535300924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45987.615535300924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45987.615535300924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45987.615535300924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45987.615535300924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45987.615535300924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45987.615535300924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45987.615535300924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45987.615535300924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45987.615535300924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45987.615535300924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45987.615535300924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45987.615535300924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45987.615535300924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45987.615535300924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45987.615535300924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45987.615535300924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45987.615535300924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45987.615535300924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45987.615535300924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45987.615535300924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45987.615535300924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45987.615535300924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45987.615535300924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45987.615535300924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45987.615535300924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45987.615535300924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45987.615535300924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45987.615535300924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45987.615535300924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45987.615535300924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45987.615535300924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45987.615535300924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45987.615535300924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45987.615535300924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45987.615535300924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45987.615535300924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45987.615535300924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45987.615535300924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45987.615535300924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45987.615535300924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45987.615535300924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45987.615535300924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45987.615535300924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45987.615535300924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45987.615535300924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45987.615535300924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45987.615535300924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45987.615535300924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45987.615535300924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45987.615535300924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45987.615535300924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45987.615535300924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45987.615535300924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45987.615535300924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45987.615535300924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45987.615535300924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45987.615535300924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45987.615535300924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45987.615535300924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45987.615535300924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45987.615535300924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45987.615535300924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45987.615535300924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45987.615535300924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45987.615535300924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45987.615535300924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45987.615535300924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45987.615535300924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45987.615535300924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45987.615535300924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45987.615535300924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45987.615535300924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45987.615535300924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45987.615535300924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45987.615535300924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45987.615535300924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45987.615535300924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45987.615535300924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45987.615535300924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45987.615535300924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45987.615535300924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45987.615535300924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45987.615535300924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45987.615535300924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45987.615535300924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45987.615535300924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45987.615535300924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45987.615535300924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45987.615535300924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45987.615535300924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45987.615535300924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45987.615535300924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45987.615535300924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45987.615535300924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45987.615535300924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45987.615535300924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45987.615535300924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45987.615535300924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45987.615535300924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45987.615535300924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45987.615535300924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45987.615535300924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45987.615535300924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45987.615535300924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45987.615535300924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45987.615535300924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45987.615535300924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45987.615535300924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45987.615535300924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45987.615535300924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45987.615535300924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45987.615535300924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45987.615535300924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45987.615535300924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45987.615535300924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45987.615535300924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45987.615535300924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45987.615535300924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45987.615535300924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45987.615535300924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45987.615535300924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45987.615535300924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45987.615535300924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45987.615535300924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45987.615535300924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45987.615535300924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45987.615535300924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45987.615535300924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45987.615535300924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45987.615535300924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45987.615535300924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45987.615535300924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45987.615535300924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45987.615535300924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45987.615535300924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45987.615535300924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45987.615535300924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45987.615535300924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45987.615535300924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45987.615535300924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45987.615535300924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45987.615535300924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45987.615535300924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45987.615535300924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45987.615535300924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45987.615535300924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45987.615535300924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45987.615535300924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45987.615535300924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45987.615535300924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45987.615535300924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45987.615535300924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45987.615535300924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45987.615535300924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45987.615535300924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45987.615535300924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45987.615535300924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45987.615535300924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45987.615535300924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45987.615535300924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45987.615535300924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45987.615535300924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45987.615535300924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45987.615535300924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45987.615535300924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45987.615535300924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45987.615535300924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45987.615535300924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45987.615535300924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45987.615535300924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45987.615535300924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45987.615535300924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45987.615535300924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45987.615535300924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45987.615535300924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45987.615535300924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45987.615535300924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45987.615535300924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45987.615535300924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45987.615535300924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45987.615535300924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45987.615535300924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45987.615535300924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45987.615535300924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45987.615535300924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45987.615535300924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45987.615535300924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45987.615535300924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45987.615535300924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45987.615535300924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45987.615535300924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45987.615535300924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45987.615535300924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45987.615535300924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45987.615535300924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45987.615535300924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45987.615535300924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45987.615535300924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45987.615535300924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45987.615535300924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45987.615535300924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45987.615535300924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45987.615535300924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45987.615535300924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45987.615535300924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45987.615535300924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45987.615535300924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45987.615535300924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45987.615535300924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45987.615535300924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45987.615535300924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45987.615535300924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45987.615535300924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45987.615535300924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45987.615535300924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45987.615535300924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45987.615535300924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45987.615535300924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45987.615535300924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45987.615535300924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45987.615535300924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45987.615535300924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45987.615535300924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45987.615535300924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45987.615535300924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45987.615535300924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45987.615535300924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45987.615535300924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45987.615535300924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45987.615535300924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45987.615535300924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45987.615535300924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45987.615535300924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45987.615535300924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45987.615535300924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45987.615535300924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45987.615535300924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45987.615535300924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45987.615535300924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45987.615535300924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45987.615535300924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45987.615535300924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45987.615535300924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45987.615535300924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45987.615535300924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45987.615535300924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45987.615535300924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45987.615535300924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45987.615535300924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45987.615535300924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45987.615535300924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45987.615535300924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45987.615535300924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45987.615535300924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45987.615535300924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45987.615535300924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45987.615535300924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45987.615535300924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45987.615535300924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45987.615535300924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45987.615535300924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45987.615535300924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45987.615535300924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45987.615535300924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45987.615535300924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45987.615535300924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45987.615535300924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45987.615535300924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45987.615535300924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45987.615535300924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45987.615535300924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45987.615535300924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45987.615535300924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45987.615535300924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45987.615535300924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45987.615535300924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45987.615535300924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45987.615535300924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45987.615535300924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45987.615535300924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45987.615535300924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45987.615535300924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45987.615535300924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45987.615535300924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45987.615535300924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45987.615535300924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45987.615535300924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45987.615535300924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45987.615535300924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45987.615535300924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45987.615535300924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45987.615535300924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45987.615535300924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45987.615535300924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45987.615535300924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45987.615535300924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45987.615535300924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45987.615535300924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45987.615535300924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45987.615535300924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45987.615535300924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45987.615535300924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45987.615535300924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45987.615535300924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45987.615535300924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45987.615535300924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45987.615535300924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45987.615535300924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45987.615535300924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45987.615535300924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45987.615535300924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45987.615535300924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45987.615535300924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45987.615535300924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45987.615535300924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45987.615535300924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45987.615535300924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45987.615535300924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45987.615535300924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45987.615535300924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45987.615535300924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45987.615535300924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45987.615535300924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45987.615535300924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45987.615535300924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45987.615535300924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45987.615535300924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45987.615535300924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45987.615535300924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45987.615535300924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45987.615535300924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45987.615535300924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45987.615535300924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45987.615535300924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45987.615535300924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45987.615535300924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45987.615535300924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45987.615535300924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45987.615535300924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45987.615535300924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45987.615535300924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45987.615535300924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45987.615535300924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45987.615535300924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45987.615535300924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45987.615535300924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45987.615535300924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45987.615535300924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45987.615535300924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45987.615535300924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45987.615535300924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45987.615535300924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45987.615535300924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45987.615535300924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45987.615535300924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45987.615535300924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45987.615535300924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45987.615535300924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45987.615535300924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45987.615535300924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45987.615535300924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45987.615535300924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45987.615535300924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45987.615535300924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45987.615535300924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45987.615535300924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45987.615535300924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45987.615535300924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45987.615535300924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45987.615535300924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45987.615535300924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45987.615535300924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45987.615535300924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45987.615535300924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45987.615535300924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45987.615535300924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45987.615535300924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45987.615535300924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45987.615535300924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45987.615535300924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45987.615535300924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45987.615535300924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45987.615535300924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45987.615535300924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45987.615535300924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45987.615535300924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45987.615535300924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45987.615535300924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45987.615535300924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45987.615535300924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45987.615535300924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45987.615535300924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45987.615535300924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45987.615535300924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45987.615535300924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45987.615535300924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45987.615535300924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45987.615535300924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45987.615535300924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45987.615535300924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45987.615535300924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45987.615535300924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45987.615535300924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45987.615535300924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45987.615535300924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45987.615535300924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45987.615535300924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45987.615535300924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45987.615535300924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45987.615535300924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45987.615535300924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45987.615535300924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45987.615535300924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45987.615535300924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45987.615535300924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45987.615535300924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45987.615535300924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45987.615535300924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45987.615535300924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45987.615535300924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45987.615535300924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45987.615535300924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45987.615535300924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45987.615535300924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45987.615535300924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45987.615535300924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45987.615535300924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45987.615535300924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45987.615535300924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45987.615535300924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45987.615535300924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45987.615535300924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45987.615535300924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45987.615535300924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45987.615535300924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45987.615535300924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45987.615535300924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45987.615535300924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45987.615535300924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45987.615535300924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45987.615535300924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45987.615535300924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45987.615535300924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45987.615535300924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45987.615535300924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45987.615535300924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45987.615535300924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45987.615535300924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45987.615535300924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45987.615535300924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45987.615535300924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45987.615535300924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45987.615535300924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45987.615535300924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45987.615535300924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45987.615535300924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45987.615535300924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45987.615535300924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45987.615535300924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45987.615535300924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45987.615535300924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45987.615535300924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45987.615535300924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45987.615535300924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45987.615535300924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45987.615535300924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45987.615535300924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45987.615535300924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45987.615535300924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45987.615535300924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45987.615535300924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45987.615535300924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45987.615535300924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45987.615535300924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45987.615535300924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45987.615535300924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45987.615535300924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45987.615535300924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45987.615535300924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45987.615535300924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45987.615535300924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45987.615535300924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45987.615535300924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45987.615535300924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45987.615535300924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45987.615535300924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45987.615535300924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45987.615535300924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45987.615535300924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45987.615535300924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45987.615535300924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45987.615535300924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45987.615535300924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45987.615535300924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45987.615535300924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45987.615535300924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45987.615535300924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45987.615535300924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45987.615535300924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45987.615535300924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45987.615535300924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45987.615535300924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45987.615535300924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45987.615535300924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45987.615535300924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45987.615535300924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45987.615535300924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45987.615535300924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45987.615535300924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45987.615535300924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45987.615535300924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45987.615535300924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45987.615535300924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45987.615535300924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45987.615535300924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45987.615535300924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45987.615535300924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45987.615535300924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45987.615535300924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45987.615535300924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45987.615535300924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45987.615535300924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45987.615535300924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45987.615535300924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45987.615535300924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45987.615535300924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45987.615535300924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45987.615535300924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45987.615535300924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45987.615535300924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45987.615535300924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45987.615535300924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45987.615535300924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45987.615535300924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45987.615535300924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45987.615535300924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45987.615535300924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45987.615535300924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45987.615535300924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45987.615535300924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45987.615535300924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45987.615535300924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45987.615535300924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45987.615535300924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45987.615535300924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45987.615535300924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45987.615535300924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45987.615535300924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45987.615535300924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45987.615535300924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45987.615535300924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45987.615535300924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45987.615535300924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45987.615535300924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45987.615535300924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45987.615535300924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45987.615535300924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45987.615535300924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45987.615535300924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45987.615535300924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45987.615535300924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45987.615535300924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45987.615535300924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45987.615535300924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45987.615535300924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45987.615535300924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45987.615535300924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45987.615535300924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45987.615535300924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45987.615535300924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45987.615535300924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45987.615535300924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45987.615535300924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45987.615535300924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45987.615535300924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45987.615535300924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45987.615535300924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45987.615535300924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45987.615535300924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45987.615535300924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45987.615535300924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45987.615535300924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45987.615535300924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45987.615535300924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45987.615535300924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45987.615535300924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45987.615535300924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45987.615535300924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45987.615535300924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45987.615535300924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45987.615535300924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45987.615535300924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45987.615535300924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45987.615535300924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45987.615535300924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45987.615535300924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45987.615535300924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45987.615535300924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45987.615535300924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45987.615535300924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45987.615535300924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45987.615535300924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45987.615535300924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45987.615535300924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45987.615535300924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45987.615535300924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45987.615535300924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45987.615535300924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45987.615535300924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45987.615535300924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45987.615535300924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45987.615535300924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45987.615535300924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45987.615535300924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45987.615535300924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45987.615535300924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45987.615535300924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45987.615535300924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45987.615535300924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45987.615535300924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45987.615535300924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45987.615535300924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45987.615535300924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45987.615535300924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45987.615535300924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45987.615535300924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45987.615535300924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45987.615535300924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45987.615535300924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45987.615535300924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45987.615535300924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45987.615535300924</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45987.615535300924</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284.13481770832732</v>
      </c>
      <c r="H2" s="92">
        <v>45703.474768518521</v>
      </c>
      <c r="I2" s="92" t="str">
        <f>IFERROR(VLOOKUP(D2,DB!A:F,6,0),"")</f>
        <v>SCECO</v>
      </c>
      <c r="J2" s="92" t="str">
        <f>IFERROR(VLOOKUP(D2,DB!A:G,7,0),"")</f>
        <v>Dead</v>
      </c>
      <c r="K2" s="94" t="s">
        <v>39108</v>
      </c>
      <c r="L2" s="88" t="str">
        <f>IFERROR(VLOOKUP(D2,DB!A:I,9,0),"")</f>
        <v>Latis</v>
      </c>
    </row>
    <row r="3" spans="1:16" ht="15" customHeight="1">
      <c r="A3" s="110"/>
      <c r="B3" s="110" t="str">
        <f>IFERROR(VLOOKUP(D4,DB!A:K,11,0),"")</f>
        <v/>
      </c>
      <c r="C3" s="90"/>
      <c r="D3" s="144"/>
      <c r="E3" s="91"/>
      <c r="F3" s="92"/>
      <c r="G3" s="93">
        <f t="shared" ref="G3:G36" ca="1" si="0">IFERROR(NOW()-F3,"")</f>
        <v>45987.615535300924</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45987.615535300924</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45987.615535300924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45987.615535300924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45987.615535300924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45987.615535300924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45987.615535300924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45987.615535300924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45987.615535300924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45987.615535300924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45987.615535300924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45987.615535300924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45987.615535300924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45987.615535300924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45987.615535300924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45987.615535300924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45987.615535300924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45987.615535300924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45987.615535300924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45987.615535300924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45987.615535300924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45987.615535300924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45987.615535300924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45987.615535300924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45987.615535300924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45987.615535300924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45987.615535300924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45987.615535300924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45987.615535300924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45987.615535300924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45987.615535300924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45987.615535300924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45987.615535300924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45987.615535300924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45987.615535300924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45987.615535300924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45987.615535300924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45987.615535300924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45987.615535300924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45987.615535300924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45987.615535300924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45987.615535300924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45987.615535300924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45987.615535300924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45987.615535300924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45987.615535300924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45987.615535300924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45987.615535300924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45987.615535300924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45987.615535300924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45987.615535300924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45987.615535300924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45987.615535300924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45987.615535300924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45987.615535300924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45987.615535300924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45987.615535300924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45987.615535300924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45987.615535300924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45987.615535300924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45987.615535300924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45987.615535300924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45987.615535300924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45987.615535300924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45987.615535300924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45987.615535300924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45987.615535300924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45987.615535300924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45987.615535300924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45987.615535300924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45987.615535300924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45987.615535300924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45987.615535300924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45987.615535300924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45987.615535300924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45987.615535300924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45987.615535300924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45987.615535300924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45987.615535300924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45987.615535300924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45987.615535300924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45987.615535300924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45987.615535300924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45987.615535300924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45987.615535300924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45987.615535300924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45987.615535300924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45987.615535300924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45987.615535300924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45987.615535300924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45987.615535300924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45987.615535300924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45987.615535300924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45987.615535300924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45987.615535300924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45987.615535300924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45987.615535300924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45987.615535300924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45987.615535300924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45987.615535300924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45987.615535300924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45987.615535300924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45987.615535300924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45987.615535300924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45987.615535300924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45987.615535300924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45987.615535300924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45987.615535300924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45987.615535300924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45987.615535300924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45987.615535300924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45987.615535300924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45987.615535300924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45987.615535300924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45987.615535300924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45987.615535300924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45987.615535300924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45987.615535300924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45987.615535300924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45987.615535300924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45987.615535300924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45987.615535300924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45987.615535300924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45987.615535300924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45987.615535300924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45987.615535300924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45987.615535300924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45987.615535300924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45987.615535300924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45987.615535300924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45987.615535300924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45987.615535300924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45987.615535300924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45987.615535300924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45987.615535300924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45987.615535300924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45987.615535300924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45987.615535300924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45987.615535300924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45987.615535300924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45987.615535300924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45987.615535300924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45987.615535300924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45987.615535300924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45987.615535300924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45987.615535300924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45987.615535300924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45987.615535300924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45987.615535300924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45987.615535300924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45987.615535300924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45987.615535300924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45987.615535300924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45987.615535300924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45987.615535300924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45987.615535300924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45987.615535300924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45987.615535300924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45987.615535300924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45987.615535300924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45987.615535300924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45987.615535300924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45987.615535300924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45987.615535300924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45987.615535300924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45987.615535300924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45987.615535300924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45987.615535300924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45987.615535300924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45987.615535300924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45987.615535300924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45987.615535300924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45987.615535300924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45987.615535300924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45987.615535300924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45987.615535300924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45987.615535300924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45987.615535300924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45987.615535300924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45987.615535300924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45987.615535300924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45987.615535300924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45987.615535300924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45987.615535300924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45987.615535300924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45987.615535300924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45987.615535300924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45987.615535300924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45987.615535300924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45987.615535300924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45987.615535300924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45987.615535300924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45987.615535300924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45987.615535300924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45987.615535300924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45987.615535300924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45987.615535300924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45987.615535300924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45987.615535300924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45987.615535300924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45987.615535300924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45987.615535300924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45987.615535300924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45987.615535300924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45987.615535300924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45987.615535300924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45987.615535300924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45987.615535300924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45987.615535300924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45987.615535300924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45987.615535300924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45987.615535300924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45987.615535300924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45987.615535300924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45987.615535300924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45987.615535300924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45987.615535300924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45987.615535300924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45987.615535300924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45987.615535300924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45987.615535300924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45987.615535300924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45987.615535300924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45987.615535300924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45987.615535300924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45987.615535300924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45987.615535300924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45987.615535300924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45987.615535300924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45987.615535300924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45987.615535300924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45987.615535300924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45987.615535300924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45987.615535300924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45987.615535300924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45987.615535300924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45987.615535300924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45987.615535300924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45987.615535300924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45987.615535300924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45987.615535300924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45987.615535300924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45987.615535300924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45987.615535300924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45987.615535300924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45987.615535300924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45987.615535300924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45987.615535300924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45987.615535300924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45987.615535300924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45987.615535300924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45987.615535300924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45987.615535300924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45987.615535300924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45987.615535300924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45987.615535300924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45987.615535300924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45987.615535300924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45987.615535300924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45987.615535300924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45987.615535300924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45987.615535300924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45987.615535300924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45987.615535300924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45987.615535300924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45987.615535300924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45987.615535300924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45987.615535300924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45987.615535300924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45987.615535300924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45987.615535300924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45987.615535300924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45987.615535300924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45987.615535300924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45987.615535300924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45987.615535300924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45987.615535300924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45987.615535300924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45987.615535300924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45987.615535300924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45987.615535300924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45987.615535300924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45987.615535300924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45987.615535300924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45987.615535300924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45987.615535300924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45987.615535300924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45987.615535300924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45987.615535300924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45987.615535300924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45987.615535300924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45987.615535300924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45987.615535300924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45987.615535300924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45987.615535300924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45987.615535300924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45987.615535300924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45987.615535300924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45987.615535300924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45987.615535300924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45987.615535300924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45987.615535300924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45987.615535300924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45987.615535300924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45987.615535300924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45987.615535300924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45987.615535300924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45987.615535300924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45987.615535300924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45987.615535300924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45987.615535300924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45987.615535300924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45987.615535300924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45987.615535300924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45987.615535300924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45987.615535300924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45987.615535300924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45987.615535300924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45987.615535300924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45987.615535300924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45987.615535300924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45987.615535300924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45987.615535300924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45987.615535300924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45987.615535300924</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45987.615535300924</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45987.615535300924</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45987.615535300924</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45987.615535300924</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45987.615535300924</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45987.615535300924</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45987.615535300924</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45987.615535300924</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45987.615535300924</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45987.615535300924</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45987.615535300924</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39109</v>
      </c>
      <c r="B2" s="37" t="str">
        <f>IFERROR(VLOOKUP(D2,DB!A:K,11,0),"")</f>
        <v>R5</v>
      </c>
      <c r="C2" s="37">
        <v>3</v>
      </c>
      <c r="D2" s="103" t="s">
        <v>36011</v>
      </c>
      <c r="E2" s="37" t="s">
        <v>39021</v>
      </c>
      <c r="F2" s="38">
        <v>45891.832060185188</v>
      </c>
      <c r="G2" s="105">
        <f ca="1">IFERROR(NOW()-F2,"")</f>
        <v>95.7834751157352</v>
      </c>
      <c r="H2" s="38">
        <v>45891.790393518517</v>
      </c>
      <c r="I2" s="37" t="str">
        <f>IFERROR(VLOOKUP(D2,DB!A:F,6,0),"")</f>
        <v>Generator-SG</v>
      </c>
      <c r="J2" s="37" t="str">
        <f>IFERROR(VLOOKUP(D2,DB!A:G,7,0),"")</f>
        <v>Vandalized</v>
      </c>
      <c r="K2" s="37" t="s">
        <v>39110</v>
      </c>
      <c r="L2" s="37" t="str">
        <f>IFERROR(VLOOKUP(D2,DB!A:I,9,0),"")</f>
        <v>Latis</v>
      </c>
      <c r="M2" s="102"/>
    </row>
    <row r="3" spans="1:13" s="39" customFormat="1" ht="30.75">
      <c r="A3" s="37" t="s">
        <v>39111</v>
      </c>
      <c r="B3" s="37" t="str">
        <f>IFERROR(VLOOKUP(D3,DB!A:K,11,0),"")</f>
        <v>R5</v>
      </c>
      <c r="C3" s="37">
        <v>1</v>
      </c>
      <c r="D3" s="37" t="s">
        <v>33268</v>
      </c>
      <c r="E3" s="37" t="s">
        <v>39100</v>
      </c>
      <c r="F3" s="38">
        <v>45926.188877314817</v>
      </c>
      <c r="G3" s="105">
        <f t="shared" ref="G3" ca="1" si="0">IFERROR(NOW()-F3,"")</f>
        <v>61.426657986106875</v>
      </c>
      <c r="H3" s="38">
        <v>45926.158159722225</v>
      </c>
      <c r="I3" s="37" t="str">
        <f>IFERROR(VLOOKUP(D3,DB!A:F,6,0),"")</f>
        <v>SCECO</v>
      </c>
      <c r="J3" s="37" t="str">
        <f>IFERROR(VLOOKUP(D3,DB!A:G,7,0),"")</f>
        <v>Good</v>
      </c>
      <c r="K3" s="37" t="s">
        <v>39112</v>
      </c>
      <c r="L3" s="37" t="str">
        <f>IFERROR(VLOOKUP(D3,DB!A:I,9,0),"")</f>
        <v>Latis</v>
      </c>
      <c r="M3" s="102"/>
    </row>
    <row r="4" spans="1:13" s="39" customFormat="1" ht="48" customHeight="1">
      <c r="A4" s="106" t="s">
        <v>39113</v>
      </c>
      <c r="B4" s="106" t="str">
        <f>IFERROR(VLOOKUP(D4,DB!A:K,11,0),"")</f>
        <v>R5</v>
      </c>
      <c r="C4" s="106">
        <v>1</v>
      </c>
      <c r="D4" s="106" t="s">
        <v>34758</v>
      </c>
      <c r="E4" s="106" t="s">
        <v>39100</v>
      </c>
      <c r="F4" s="107">
        <v>45948.661111111112</v>
      </c>
      <c r="G4" s="108">
        <f t="shared" ref="G4" ca="1" si="1">IFERROR(NOW()-F4,"")</f>
        <v>38.954424189811107</v>
      </c>
      <c r="H4" s="107">
        <v>45948.661111111112</v>
      </c>
      <c r="I4" s="106" t="str">
        <f>IFERROR(VLOOKUP(D4,DB!A:F,6,0),"")</f>
        <v>SCECO</v>
      </c>
      <c r="J4" s="106" t="str">
        <f>IFERROR(VLOOKUP(D4,DB!A:G,7,0),"")</f>
        <v>Dead</v>
      </c>
      <c r="K4" s="106" t="s">
        <v>39114</v>
      </c>
      <c r="L4" s="106" t="str">
        <f>IFERROR(VLOOKUP(D4,DB!A:I,9,0),"")</f>
        <v>Latis</v>
      </c>
    </row>
    <row r="5" spans="1:13" s="39" customFormat="1" ht="30.75">
      <c r="A5" s="106" t="s">
        <v>39115</v>
      </c>
      <c r="B5" s="106" t="str">
        <f>IFERROR(VLOOKUP(D5,DB!A:K,11,0),"")</f>
        <v>R5</v>
      </c>
      <c r="C5" s="106">
        <v>1</v>
      </c>
      <c r="D5" s="106" t="s">
        <v>36518</v>
      </c>
      <c r="E5" s="106" t="s">
        <v>39021</v>
      </c>
      <c r="F5" s="119">
        <v>45981.373298611114</v>
      </c>
      <c r="G5" s="108">
        <f ca="1">IFERROR(NOW()-F5,"")</f>
        <v>6.2422366898099426</v>
      </c>
      <c r="H5" s="119">
        <v>45981.360798611109</v>
      </c>
      <c r="I5" s="106" t="str">
        <f>IFERROR(VLOOKUP(D5,DB!A:F,6,0),"")</f>
        <v>SCECO</v>
      </c>
      <c r="J5" s="106" t="str">
        <f>IFERROR(VLOOKUP(D5,DB!A:G,7,0),"")</f>
        <v>Dead</v>
      </c>
      <c r="K5" s="106" t="s">
        <v>39116</v>
      </c>
      <c r="L5" s="106" t="str">
        <f>IFERROR(VLOOKUP(D5,DB!A:I,9,0),"")</f>
        <v>Latis</v>
      </c>
    </row>
    <row r="6" spans="1:13" s="39" customFormat="1">
      <c r="A6" s="37" t="s">
        <v>39117</v>
      </c>
      <c r="B6" s="37" t="str">
        <f>IFERROR(VLOOKUP(D6,DB!A:K,11,0),"")</f>
        <v>R5</v>
      </c>
      <c r="C6" s="37">
        <v>5</v>
      </c>
      <c r="D6" s="37" t="s">
        <v>38120</v>
      </c>
      <c r="E6" s="106" t="s">
        <v>39021</v>
      </c>
      <c r="F6" s="38">
        <v>45987.565740740742</v>
      </c>
      <c r="G6" s="108">
        <f ca="1">IFERROR(NOW()-F6,"")</f>
        <v>4.9794560181908309E-2</v>
      </c>
      <c r="H6" s="38">
        <v>45987.551851851851</v>
      </c>
      <c r="I6" s="37" t="str">
        <f>IFERROR(VLOOKUP(D6,DB!A:F,6,0),"")</f>
        <v>SCECO</v>
      </c>
      <c r="J6" s="37" t="str">
        <f>IFERROR(VLOOKUP(D6,DB!A:G,7,0),"")</f>
        <v>Haj Removal</v>
      </c>
      <c r="K6" s="37" t="s">
        <v>39118</v>
      </c>
      <c r="L6" s="37" t="str">
        <f>IFERROR(VLOOKUP(D6,DB!A:I,9,0),"")</f>
        <v>Latis</v>
      </c>
    </row>
    <row r="7" spans="1:13" s="39" customFormat="1">
      <c r="A7" s="37" t="s">
        <v>39119</v>
      </c>
      <c r="B7" s="37" t="str">
        <f>IFERROR(VLOOKUP(D7,DB!A:K,11,0),"")</f>
        <v>R5</v>
      </c>
      <c r="C7" s="37">
        <v>1</v>
      </c>
      <c r="D7" s="37" t="s">
        <v>33058</v>
      </c>
      <c r="E7" s="106" t="s">
        <v>39021</v>
      </c>
      <c r="F7" s="38">
        <v>45987.579976851855</v>
      </c>
      <c r="G7" s="108">
        <f ca="1">IFERROR(NOW()-F7,"")</f>
        <v>3.5558449068048503E-2</v>
      </c>
      <c r="H7" s="38">
        <v>45987.561226851853</v>
      </c>
      <c r="I7" s="37" t="str">
        <f>IFERROR(VLOOKUP(D7,DB!A:F,6,0),"")</f>
        <v>SCECO</v>
      </c>
      <c r="J7" s="37" t="str">
        <f>IFERROR(VLOOKUP(D7,DB!A:G,7,0),"")</f>
        <v>Dead</v>
      </c>
      <c r="K7" s="37" t="s">
        <v>39118</v>
      </c>
      <c r="L7" s="37" t="str">
        <f>IFERROR(VLOOKUP(D7,DB!A:I,9,0),"")</f>
        <v>Latis</v>
      </c>
    </row>
    <row r="8" spans="1:13" s="39" customFormat="1">
      <c r="A8" s="37" t="s">
        <v>39120</v>
      </c>
      <c r="B8" s="37" t="str">
        <f>IFERROR(VLOOKUP(D8,DB!A:K,11,0),"")</f>
        <v>R5</v>
      </c>
      <c r="C8" s="37">
        <v>3</v>
      </c>
      <c r="D8" s="37" t="s">
        <v>33508</v>
      </c>
      <c r="E8" s="106" t="s">
        <v>39021</v>
      </c>
      <c r="F8" s="38">
        <v>45987.606192129628</v>
      </c>
      <c r="G8" s="108">
        <f ca="1">IFERROR(NOW()-F8,"")</f>
        <v>9.3431712957681157E-3</v>
      </c>
      <c r="H8" s="38">
        <v>45987.595081018517</v>
      </c>
      <c r="I8" s="37" t="str">
        <f>IFERROR(VLOOKUP(D8,DB!A:F,6,0),"")</f>
        <v>SCECO</v>
      </c>
      <c r="J8" s="37" t="str">
        <f>IFERROR(VLOOKUP(D8,DB!A:G,7,0),"")</f>
        <v>Vandalized</v>
      </c>
      <c r="K8" s="37" t="s">
        <v>39121</v>
      </c>
      <c r="L8" s="37" t="str">
        <f>IFERROR(VLOOKUP(D8,DB!A:I,9,0),"")</f>
        <v>Latis</v>
      </c>
    </row>
    <row r="9" spans="1:13" s="39" customFormat="1">
      <c r="A9" s="37"/>
      <c r="B9" s="37" t="str">
        <f>IFERROR(VLOOKUP(D9,DB!A:K,11,0),"")</f>
        <v/>
      </c>
      <c r="C9" s="37"/>
      <c r="D9" s="37"/>
      <c r="E9" s="37"/>
      <c r="F9" s="38"/>
      <c r="G9" s="108">
        <f ca="1">IFERROR(NOW()-F9,"")</f>
        <v>45987.615535300924</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45987.615535300924</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45987.615535300924</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45987.615535300924</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45987.615535300924</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45987.615535300924</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45987.615535300924</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45987.615535300924</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45987.615535300924</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45987.615535300924</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45987.615535300924</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45987.615535300924</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45987.615535300924</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45987.615535300924</v>
      </c>
      <c r="H22" s="38"/>
      <c r="I22" s="37" t="str">
        <f>IFERROR(VLOOKUP(D22,DB!A:F,6,0),"")</f>
        <v/>
      </c>
      <c r="J22" s="37" t="str">
        <f>IFERROR(VLOOKUP(D22,DB!A:G,7,0),"")</f>
        <v/>
      </c>
      <c r="K22" s="37"/>
      <c r="L22" s="37" t="str">
        <f>IFERROR(VLOOKUP(D22,DB!A:I,9,0),"")</f>
        <v/>
      </c>
    </row>
    <row r="23" spans="1:12" s="39" customFormat="1">
      <c r="A23" s="37"/>
      <c r="B23" s="145" t="str">
        <f>IFERROR(VLOOKUP(D23,DB!A:K,11,0),"")</f>
        <v/>
      </c>
      <c r="C23" s="37"/>
      <c r="D23" s="37"/>
      <c r="E23" s="37"/>
      <c r="F23" s="38"/>
      <c r="G23" s="146">
        <f ca="1">IFERROR(NOW()-F23,"")</f>
        <v>45987.615535300924</v>
      </c>
      <c r="H23" s="38"/>
      <c r="I23" s="145" t="str">
        <f>IFERROR(VLOOKUP(D23,DB!A:F,6,0),"")</f>
        <v/>
      </c>
      <c r="J23" s="145" t="str">
        <f>IFERROR(VLOOKUP(D23,DB!A:G,7,0),"")</f>
        <v/>
      </c>
      <c r="K23" s="37"/>
      <c r="L23" s="145" t="str">
        <f>IFERROR(VLOOKUP(D23,DB!A:I,9,0),"")</f>
        <v/>
      </c>
    </row>
    <row r="24" spans="1:12" s="39" customFormat="1">
      <c r="A24" s="37"/>
      <c r="B24" s="145" t="str">
        <f>IFERROR(VLOOKUP(D24,DB!A:K,11,0),"")</f>
        <v/>
      </c>
      <c r="C24" s="37"/>
      <c r="D24" s="37"/>
      <c r="E24" s="37"/>
      <c r="F24" s="38"/>
      <c r="G24" s="146">
        <f ca="1">IFERROR(NOW()-F24,"")</f>
        <v>45987.615535300924</v>
      </c>
      <c r="H24" s="38"/>
      <c r="I24" s="145" t="str">
        <f>IFERROR(VLOOKUP(D24,DB!A:F,6,0),"")</f>
        <v/>
      </c>
      <c r="J24" s="145" t="str">
        <f>IFERROR(VLOOKUP(D24,DB!A:G,7,0),"")</f>
        <v/>
      </c>
      <c r="K24" s="37"/>
      <c r="L24" s="145" t="str">
        <f>IFERROR(VLOOKUP(D24,DB!A:I,9,0),"")</f>
        <v/>
      </c>
    </row>
    <row r="25" spans="1:12" s="39" customFormat="1">
      <c r="A25" s="37"/>
      <c r="B25" s="145" t="str">
        <f>IFERROR(VLOOKUP(D25,DB!A:K,11,0),"")</f>
        <v/>
      </c>
      <c r="C25" s="37"/>
      <c r="D25" s="37"/>
      <c r="E25" s="37"/>
      <c r="F25" s="38"/>
      <c r="G25" s="146">
        <f ca="1">IFERROR(NOW()-F25,"")</f>
        <v>45987.615535300924</v>
      </c>
      <c r="H25" s="38"/>
      <c r="I25" s="145" t="str">
        <f>IFERROR(VLOOKUP(D25,DB!A:F,6,0),"")</f>
        <v/>
      </c>
      <c r="J25" s="145" t="str">
        <f>IFERROR(VLOOKUP(D25,DB!A:G,7,0),"")</f>
        <v/>
      </c>
      <c r="K25" s="37"/>
      <c r="L25" s="145" t="str">
        <f>IFERROR(VLOOKUP(D25,DB!A:I,9,0),"")</f>
        <v/>
      </c>
    </row>
    <row r="26" spans="1:12" s="39" customFormat="1">
      <c r="A26" s="37"/>
      <c r="B26" s="145" t="str">
        <f>IFERROR(VLOOKUP(D26,DB!A:K,11,0),"")</f>
        <v/>
      </c>
      <c r="C26" s="37"/>
      <c r="D26" s="37"/>
      <c r="E26" s="37"/>
      <c r="F26" s="38"/>
      <c r="G26" s="146">
        <f ca="1">IFERROR(NOW()-F26,"")</f>
        <v>45987.615535300924</v>
      </c>
      <c r="H26" s="38"/>
      <c r="I26" s="145" t="str">
        <f>IFERROR(VLOOKUP(D26,DB!A:F,6,0),"")</f>
        <v/>
      </c>
      <c r="J26" s="145" t="str">
        <f>IFERROR(VLOOKUP(D26,DB!A:G,7,0),"")</f>
        <v/>
      </c>
      <c r="K26" s="37"/>
      <c r="L26" s="145" t="str">
        <f>IFERROR(VLOOKUP(D26,DB!A:I,9,0),"")</f>
        <v/>
      </c>
    </row>
    <row r="27" spans="1:12" s="39" customFormat="1">
      <c r="A27" s="37"/>
      <c r="B27" s="145" t="str">
        <f>IFERROR(VLOOKUP(D27,DB!A:K,11,0),"")</f>
        <v/>
      </c>
      <c r="C27" s="37"/>
      <c r="D27" s="37"/>
      <c r="E27" s="37"/>
      <c r="F27" s="38"/>
      <c r="G27" s="146">
        <f ca="1">IFERROR(NOW()-F27,"")</f>
        <v>45987.615535300924</v>
      </c>
      <c r="H27" s="38"/>
      <c r="I27" s="145" t="str">
        <f>IFERROR(VLOOKUP(D27,DB!A:F,6,0),"")</f>
        <v/>
      </c>
      <c r="J27" s="145" t="str">
        <f>IFERROR(VLOOKUP(D27,DB!A:G,7,0),"")</f>
        <v/>
      </c>
      <c r="K27" s="37"/>
      <c r="L27" s="145" t="str">
        <f>IFERROR(VLOOKUP(D27,DB!A:I,9,0),"")</f>
        <v/>
      </c>
    </row>
    <row r="28" spans="1:12" s="39" customFormat="1">
      <c r="A28" s="37"/>
      <c r="B28" s="145" t="str">
        <f>IFERROR(VLOOKUP(D28,DB!A:K,11,0),"")</f>
        <v/>
      </c>
      <c r="C28" s="37"/>
      <c r="D28" s="37"/>
      <c r="E28" s="37"/>
      <c r="F28" s="38"/>
      <c r="G28" s="146">
        <f ca="1">IFERROR(NOW()-F28,"")</f>
        <v>45987.615535300924</v>
      </c>
      <c r="H28" s="38"/>
      <c r="I28" s="145" t="str">
        <f>IFERROR(VLOOKUP(D28,DB!A:F,6,0),"")</f>
        <v/>
      </c>
      <c r="J28" s="145" t="str">
        <f>IFERROR(VLOOKUP(D28,DB!A:G,7,0),"")</f>
        <v/>
      </c>
      <c r="K28" s="37"/>
      <c r="L28" s="145" t="str">
        <f>IFERROR(VLOOKUP(D28,DB!A:I,9,0),"")</f>
        <v/>
      </c>
    </row>
    <row r="29" spans="1:12" s="39" customFormat="1">
      <c r="A29" s="37"/>
      <c r="B29" s="145" t="str">
        <f>IFERROR(VLOOKUP(D29,DB!A:K,11,0),"")</f>
        <v/>
      </c>
      <c r="C29" s="37"/>
      <c r="D29" s="37"/>
      <c r="E29" s="37"/>
      <c r="F29" s="38"/>
      <c r="G29" s="146">
        <f ca="1">IFERROR(NOW()-F29,"")</f>
        <v>45987.615535300924</v>
      </c>
      <c r="H29" s="38"/>
      <c r="I29" s="145" t="str">
        <f>IFERROR(VLOOKUP(D29,DB!A:F,6,0),"")</f>
        <v/>
      </c>
      <c r="J29" s="145" t="str">
        <f>IFERROR(VLOOKUP(D29,DB!A:G,7,0),"")</f>
        <v/>
      </c>
      <c r="K29" s="37"/>
      <c r="L29" s="145" t="str">
        <f>IFERROR(VLOOKUP(D29,DB!A:I,9,0),"")</f>
        <v/>
      </c>
    </row>
    <row r="30" spans="1:12" s="39" customFormat="1">
      <c r="A30" s="37"/>
      <c r="B30" s="145" t="str">
        <f>IFERROR(VLOOKUP(D30,DB!A:K,11,0),"")</f>
        <v/>
      </c>
      <c r="C30" s="37"/>
      <c r="D30" s="37"/>
      <c r="E30" s="37"/>
      <c r="F30" s="38"/>
      <c r="G30" s="146">
        <f ca="1">IFERROR(NOW()-F30,"")</f>
        <v>45987.615535300924</v>
      </c>
      <c r="H30" s="38"/>
      <c r="I30" s="145" t="str">
        <f>IFERROR(VLOOKUP(D30,DB!A:F,6,0),"")</f>
        <v/>
      </c>
      <c r="J30" s="145" t="str">
        <f>IFERROR(VLOOKUP(D30,DB!A:G,7,0),"")</f>
        <v/>
      </c>
      <c r="K30" s="37"/>
      <c r="L30" s="145" t="str">
        <f>IFERROR(VLOOKUP(D30,DB!A:I,9,0),"")</f>
        <v/>
      </c>
    </row>
    <row r="31" spans="1:12" s="39" customFormat="1">
      <c r="A31" s="37"/>
      <c r="B31" s="145" t="str">
        <f>IFERROR(VLOOKUP(D31,DB!A:K,11,0),"")</f>
        <v/>
      </c>
      <c r="C31" s="37"/>
      <c r="D31" s="37"/>
      <c r="E31" s="37"/>
      <c r="F31" s="38"/>
      <c r="G31" s="146">
        <f ca="1">IFERROR(NOW()-F31,"")</f>
        <v>45987.615535300924</v>
      </c>
      <c r="H31" s="38"/>
      <c r="I31" s="145" t="str">
        <f>IFERROR(VLOOKUP(D31,DB!A:F,6,0),"")</f>
        <v/>
      </c>
      <c r="J31" s="145" t="str">
        <f>IFERROR(VLOOKUP(D31,DB!A:G,7,0),"")</f>
        <v/>
      </c>
      <c r="K31" s="37"/>
      <c r="L31" s="145" t="str">
        <f>IFERROR(VLOOKUP(D31,DB!A:I,9,0),"")</f>
        <v/>
      </c>
    </row>
    <row r="32" spans="1:12">
      <c r="A32" s="37"/>
      <c r="B32" s="145" t="str">
        <f>IFERROR(VLOOKUP(D32,DB!A:K,11,0),"")</f>
        <v/>
      </c>
      <c r="C32" s="37"/>
      <c r="D32" s="37"/>
      <c r="E32" s="37"/>
      <c r="F32" s="38"/>
      <c r="G32" s="146">
        <f ca="1">IFERROR(NOW()-F32,"")</f>
        <v>45987.615535300924</v>
      </c>
      <c r="H32" s="38"/>
      <c r="I32" s="145" t="str">
        <f>IFERROR(VLOOKUP(D32,DB!A:F,6,0),"")</f>
        <v/>
      </c>
      <c r="J32" s="145" t="str">
        <f>IFERROR(VLOOKUP(D32,DB!A:G,7,0),"")</f>
        <v/>
      </c>
      <c r="K32" s="37"/>
      <c r="L32" s="145" t="str">
        <f>IFERROR(VLOOKUP(D32,DB!A:I,9,0),"")</f>
        <v/>
      </c>
    </row>
    <row r="33" spans="1:12">
      <c r="A33" s="37"/>
      <c r="B33" s="145" t="str">
        <f>IFERROR(VLOOKUP(D33,DB!A:K,11,0),"")</f>
        <v/>
      </c>
      <c r="C33" s="37"/>
      <c r="D33" s="37"/>
      <c r="E33" s="37"/>
      <c r="F33" s="38"/>
      <c r="G33" s="146">
        <f ca="1">IFERROR(NOW()-F33,"")</f>
        <v>45987.615535300924</v>
      </c>
      <c r="H33" s="38"/>
      <c r="I33" s="145" t="str">
        <f>IFERROR(VLOOKUP(D33,DB!A:F,6,0),"")</f>
        <v/>
      </c>
      <c r="J33" s="145" t="str">
        <f>IFERROR(VLOOKUP(D33,DB!A:G,7,0),"")</f>
        <v/>
      </c>
      <c r="K33" s="37"/>
      <c r="L33" s="145" t="str">
        <f>IFERROR(VLOOKUP(D33,DB!A:I,9,0),"")</f>
        <v/>
      </c>
    </row>
    <row r="34" spans="1:12">
      <c r="A34" s="37"/>
      <c r="B34" s="145" t="str">
        <f>IFERROR(VLOOKUP(D34,DB!A:K,11,0),"")</f>
        <v/>
      </c>
      <c r="C34" s="37"/>
      <c r="D34" s="37"/>
      <c r="E34" s="37"/>
      <c r="F34" s="38"/>
      <c r="G34" s="146">
        <f ca="1">IFERROR(NOW()-F34,"")</f>
        <v>45987.615535300924</v>
      </c>
      <c r="H34" s="38"/>
      <c r="I34" s="145" t="str">
        <f>IFERROR(VLOOKUP(D34,DB!A:F,6,0),"")</f>
        <v/>
      </c>
      <c r="J34" s="145" t="str">
        <f>IFERROR(VLOOKUP(D34,DB!A:G,7,0),"")</f>
        <v/>
      </c>
      <c r="K34" s="37"/>
      <c r="L34" s="145" t="str">
        <f>IFERROR(VLOOKUP(D34,DB!A:I,9,0),"")</f>
        <v/>
      </c>
    </row>
    <row r="35" spans="1:12">
      <c r="A35" s="37"/>
      <c r="B35" s="145" t="str">
        <f>IFERROR(VLOOKUP(D35,DB!A:K,11,0),"")</f>
        <v/>
      </c>
      <c r="C35" s="37"/>
      <c r="D35" s="37"/>
      <c r="E35" s="37"/>
      <c r="F35" s="38"/>
      <c r="G35" s="146">
        <f ca="1">IFERROR(NOW()-F35,"")</f>
        <v>45987.615535300924</v>
      </c>
      <c r="H35" s="38"/>
      <c r="I35" s="145" t="str">
        <f>IFERROR(VLOOKUP(D35,DB!A:F,6,0),"")</f>
        <v/>
      </c>
      <c r="J35" s="145" t="str">
        <f>IFERROR(VLOOKUP(D35,DB!A:G,7,0),"")</f>
        <v/>
      </c>
      <c r="K35" s="37"/>
      <c r="L35" s="145" t="str">
        <f>IFERROR(VLOOKUP(D35,DB!A:I,9,0),"")</f>
        <v/>
      </c>
    </row>
    <row r="36" spans="1:12">
      <c r="A36" s="37"/>
      <c r="B36" s="145" t="str">
        <f>IFERROR(VLOOKUP(D36,DB!A:K,11,0),"")</f>
        <v/>
      </c>
      <c r="C36" s="37"/>
      <c r="D36" s="37"/>
      <c r="E36" s="37"/>
      <c r="F36" s="38"/>
      <c r="G36" s="146">
        <f ca="1">IFERROR(NOW()-F36,"")</f>
        <v>45987.615535300924</v>
      </c>
      <c r="H36" s="38"/>
      <c r="I36" s="145" t="str">
        <f>IFERROR(VLOOKUP(D36,DB!A:F,6,0),"")</f>
        <v/>
      </c>
      <c r="J36" s="145" t="str">
        <f>IFERROR(VLOOKUP(D36,DB!A:G,7,0),"")</f>
        <v/>
      </c>
      <c r="K36" s="37"/>
      <c r="L36" s="145" t="str">
        <f>IFERROR(VLOOKUP(D36,DB!A:I,9,0),"")</f>
        <v/>
      </c>
    </row>
    <row r="37" spans="1:12">
      <c r="A37" s="37"/>
      <c r="B37" s="145" t="str">
        <f>IFERROR(VLOOKUP(D37,DB!A:K,11,0),"")</f>
        <v/>
      </c>
      <c r="C37" s="37"/>
      <c r="D37" s="37"/>
      <c r="E37" s="37"/>
      <c r="F37" s="38"/>
      <c r="G37" s="146">
        <f ca="1">IFERROR(NOW()-F37,"")</f>
        <v>45987.615535300924</v>
      </c>
      <c r="H37" s="38"/>
      <c r="I37" s="145" t="str">
        <f>IFERROR(VLOOKUP(D37,DB!A:F,6,0),"")</f>
        <v/>
      </c>
      <c r="J37" s="145" t="str">
        <f>IFERROR(VLOOKUP(D37,DB!A:G,7,0),"")</f>
        <v/>
      </c>
      <c r="K37" s="37"/>
      <c r="L37" s="145" t="str">
        <f>IFERROR(VLOOKUP(D37,DB!A:I,9,0),"")</f>
        <v/>
      </c>
    </row>
    <row r="38" spans="1:12">
      <c r="A38" s="37"/>
      <c r="B38" s="145" t="str">
        <f>IFERROR(VLOOKUP(D38,DB!A:K,11,0),"")</f>
        <v/>
      </c>
      <c r="C38" s="37"/>
      <c r="D38" s="37"/>
      <c r="E38" s="37"/>
      <c r="F38" s="38"/>
      <c r="G38" s="146">
        <f ca="1">IFERROR(NOW()-F38,"")</f>
        <v>45987.615535300924</v>
      </c>
      <c r="H38" s="38"/>
      <c r="I38" s="145" t="str">
        <f>IFERROR(VLOOKUP(D38,DB!A:F,6,0),"")</f>
        <v/>
      </c>
      <c r="J38" s="145" t="str">
        <f>IFERROR(VLOOKUP(D38,DB!A:G,7,0),"")</f>
        <v/>
      </c>
      <c r="K38" s="37"/>
      <c r="L38" s="145" t="str">
        <f>IFERROR(VLOOKUP(D38,DB!A:I,9,0),"")</f>
        <v/>
      </c>
    </row>
    <row r="39" spans="1:12">
      <c r="A39" s="37"/>
      <c r="B39" s="145" t="str">
        <f>IFERROR(VLOOKUP(D39,DB!A:K,11,0),"")</f>
        <v/>
      </c>
      <c r="C39" s="37"/>
      <c r="D39" s="37"/>
      <c r="E39" s="37"/>
      <c r="F39" s="38"/>
      <c r="G39" s="146">
        <f ca="1">IFERROR(NOW()-F39,"")</f>
        <v>45987.615535300924</v>
      </c>
      <c r="H39" s="38"/>
      <c r="I39" s="145" t="str">
        <f>IFERROR(VLOOKUP(D39,DB!A:F,6,0),"")</f>
        <v/>
      </c>
      <c r="J39" s="145" t="str">
        <f>IFERROR(VLOOKUP(D39,DB!A:G,7,0),"")</f>
        <v/>
      </c>
      <c r="K39" s="37"/>
      <c r="L39" s="145" t="str">
        <f>IFERROR(VLOOKUP(D39,DB!A:I,9,0),"")</f>
        <v/>
      </c>
    </row>
    <row r="40" spans="1:12">
      <c r="A40" s="37"/>
      <c r="B40" s="145" t="str">
        <f>IFERROR(VLOOKUP(D40,DB!A:K,11,0),"")</f>
        <v/>
      </c>
      <c r="C40" s="37"/>
      <c r="D40" s="37"/>
      <c r="E40" s="37"/>
      <c r="F40" s="38"/>
      <c r="G40" s="146">
        <f ca="1">IFERROR(NOW()-F40,"")</f>
        <v>45987.615535300924</v>
      </c>
      <c r="H40" s="38"/>
      <c r="I40" s="145" t="str">
        <f>IFERROR(VLOOKUP(D40,DB!A:F,6,0),"")</f>
        <v/>
      </c>
      <c r="J40" s="145" t="str">
        <f>IFERROR(VLOOKUP(D40,DB!A:G,7,0),"")</f>
        <v/>
      </c>
      <c r="K40" s="37"/>
      <c r="L40" s="145" t="str">
        <f>IFERROR(VLOOKUP(D40,DB!A:I,9,0),"")</f>
        <v/>
      </c>
    </row>
    <row r="41" spans="1:12">
      <c r="A41" s="37"/>
      <c r="B41" s="145" t="str">
        <f>IFERROR(VLOOKUP(D41,DB!A:K,11,0),"")</f>
        <v/>
      </c>
      <c r="C41" s="37"/>
      <c r="D41" s="37"/>
      <c r="E41" s="37"/>
      <c r="F41" s="38"/>
      <c r="G41" s="146">
        <f ca="1">IFERROR(NOW()-F41,"")</f>
        <v>45987.615535300924</v>
      </c>
      <c r="H41" s="38"/>
      <c r="I41" s="145" t="str">
        <f>IFERROR(VLOOKUP(D41,DB!A:F,6,0),"")</f>
        <v/>
      </c>
      <c r="J41" s="145" t="str">
        <f>IFERROR(VLOOKUP(D41,DB!A:G,7,0),"")</f>
        <v/>
      </c>
      <c r="K41" s="37"/>
      <c r="L41" s="145" t="str">
        <f>IFERROR(VLOOKUP(D41,DB!A:I,9,0),"")</f>
        <v/>
      </c>
    </row>
    <row r="42" spans="1:12">
      <c r="A42" s="37"/>
      <c r="B42" s="145" t="str">
        <f>IFERROR(VLOOKUP(D42,DB!A:K,11,0),"")</f>
        <v/>
      </c>
      <c r="C42" s="37"/>
      <c r="D42" s="37"/>
      <c r="E42" s="37"/>
      <c r="F42" s="38"/>
      <c r="G42" s="146">
        <f ca="1">IFERROR(NOW()-F42,"")</f>
        <v>45987.615535300924</v>
      </c>
      <c r="H42" s="38"/>
      <c r="I42" s="145" t="str">
        <f>IFERROR(VLOOKUP(D42,DB!A:F,6,0),"")</f>
        <v/>
      </c>
      <c r="J42" s="145" t="str">
        <f>IFERROR(VLOOKUP(D42,DB!A:G,7,0),"")</f>
        <v/>
      </c>
      <c r="K42" s="37"/>
      <c r="L42" s="145" t="str">
        <f>IFERROR(VLOOKUP(D42,DB!A:I,9,0),"")</f>
        <v/>
      </c>
    </row>
    <row r="43" spans="1:12">
      <c r="A43" s="37"/>
      <c r="B43" s="145" t="str">
        <f>IFERROR(VLOOKUP(D43,DB!A:K,11,0),"")</f>
        <v/>
      </c>
      <c r="C43" s="37"/>
      <c r="D43" s="37"/>
      <c r="E43" s="37"/>
      <c r="F43" s="38"/>
      <c r="G43" s="146">
        <f ca="1">IFERROR(NOW()-F43,"")</f>
        <v>45987.615535300924</v>
      </c>
      <c r="H43" s="38"/>
      <c r="I43" s="145" t="str">
        <f>IFERROR(VLOOKUP(D43,DB!A:F,6,0),"")</f>
        <v/>
      </c>
      <c r="J43" s="145" t="str">
        <f>IFERROR(VLOOKUP(D43,DB!A:G,7,0),"")</f>
        <v/>
      </c>
      <c r="K43" s="37"/>
      <c r="L43" s="145" t="str">
        <f>IFERROR(VLOOKUP(D43,DB!A:I,9,0),"")</f>
        <v/>
      </c>
    </row>
    <row r="44" spans="1:12">
      <c r="A44" s="37"/>
      <c r="B44" s="145" t="str">
        <f>IFERROR(VLOOKUP(D44,DB!A:K,11,0),"")</f>
        <v/>
      </c>
      <c r="C44" s="37"/>
      <c r="D44" s="37"/>
      <c r="E44" s="37"/>
      <c r="F44" s="38"/>
      <c r="G44" s="146">
        <f ca="1">IFERROR(NOW()-F44,"")</f>
        <v>45987.615535300924</v>
      </c>
      <c r="H44" s="38"/>
      <c r="I44" s="145" t="str">
        <f>IFERROR(VLOOKUP(D44,DB!A:F,6,0),"")</f>
        <v/>
      </c>
      <c r="J44" s="145" t="str">
        <f>IFERROR(VLOOKUP(D44,DB!A:G,7,0),"")</f>
        <v/>
      </c>
      <c r="K44" s="37"/>
      <c r="L44" s="145" t="str">
        <f>IFERROR(VLOOKUP(D44,DB!A:I,9,0),"")</f>
        <v/>
      </c>
    </row>
    <row r="45" spans="1:12">
      <c r="A45" s="37"/>
      <c r="B45" s="145" t="str">
        <f>IFERROR(VLOOKUP(D45,DB!A:K,11,0),"")</f>
        <v/>
      </c>
      <c r="C45" s="37"/>
      <c r="D45" s="37"/>
      <c r="E45" s="37"/>
      <c r="F45" s="38"/>
      <c r="G45" s="146">
        <f ca="1">IFERROR(NOW()-F45,"")</f>
        <v>45987.615535300924</v>
      </c>
      <c r="H45" s="38"/>
      <c r="I45" s="145" t="str">
        <f>IFERROR(VLOOKUP(D45,DB!A:F,6,0),"")</f>
        <v/>
      </c>
      <c r="J45" s="145" t="str">
        <f>IFERROR(VLOOKUP(D45,DB!A:G,7,0),"")</f>
        <v/>
      </c>
      <c r="K45" s="37"/>
      <c r="L45" s="145" t="str">
        <f>IFERROR(VLOOKUP(D45,DB!A:I,9,0),"")</f>
        <v/>
      </c>
    </row>
    <row r="46" spans="1:12">
      <c r="A46" s="37"/>
      <c r="B46" s="145" t="str">
        <f>IFERROR(VLOOKUP(D46,DB!A:K,11,0),"")</f>
        <v/>
      </c>
      <c r="C46" s="37"/>
      <c r="D46" s="37"/>
      <c r="E46" s="37"/>
      <c r="F46" s="38"/>
      <c r="G46" s="146">
        <f ca="1">IFERROR(NOW()-F46,"")</f>
        <v>45987.615535300924</v>
      </c>
      <c r="H46" s="38"/>
      <c r="I46" s="145" t="str">
        <f>IFERROR(VLOOKUP(D46,DB!A:F,6,0),"")</f>
        <v/>
      </c>
      <c r="J46" s="145" t="str">
        <f>IFERROR(VLOOKUP(D46,DB!A:G,7,0),"")</f>
        <v/>
      </c>
      <c r="K46" s="37"/>
      <c r="L46" s="145" t="str">
        <f>IFERROR(VLOOKUP(D46,DB!A:I,9,0),"")</f>
        <v/>
      </c>
    </row>
    <row r="47" spans="1:12">
      <c r="A47" s="37"/>
      <c r="B47" s="145" t="str">
        <f>IFERROR(VLOOKUP(D47,DB!A:K,11,0),"")</f>
        <v/>
      </c>
      <c r="C47" s="37"/>
      <c r="D47" s="37"/>
      <c r="E47" s="37"/>
      <c r="F47" s="38"/>
      <c r="G47" s="146">
        <f ca="1">IFERROR(NOW()-F47,"")</f>
        <v>45987.615535300924</v>
      </c>
      <c r="H47" s="38"/>
      <c r="I47" s="145" t="str">
        <f>IFERROR(VLOOKUP(D47,DB!A:F,6,0),"")</f>
        <v/>
      </c>
      <c r="J47" s="145" t="str">
        <f>IFERROR(VLOOKUP(D47,DB!A:G,7,0),"")</f>
        <v/>
      </c>
      <c r="K47" s="37"/>
      <c r="L47" s="145" t="str">
        <f>IFERROR(VLOOKUP(D47,DB!A:I,9,0),"")</f>
        <v/>
      </c>
    </row>
    <row r="48" spans="1:12">
      <c r="A48" s="37"/>
      <c r="B48" s="145" t="str">
        <f>IFERROR(VLOOKUP(D48,DB!A:K,11,0),"")</f>
        <v/>
      </c>
      <c r="C48" s="37"/>
      <c r="D48" s="37"/>
      <c r="E48" s="37"/>
      <c r="F48" s="38"/>
      <c r="G48" s="146">
        <f ca="1">IFERROR(NOW()-F48,"")</f>
        <v>45987.615535300924</v>
      </c>
      <c r="H48" s="38"/>
      <c r="I48" s="145" t="str">
        <f>IFERROR(VLOOKUP(D48,DB!A:F,6,0),"")</f>
        <v/>
      </c>
      <c r="J48" s="145" t="str">
        <f>IFERROR(VLOOKUP(D48,DB!A:G,7,0),"")</f>
        <v/>
      </c>
      <c r="K48" s="37"/>
      <c r="L48" s="145" t="str">
        <f>IFERROR(VLOOKUP(D48,DB!A:I,9,0),"")</f>
        <v/>
      </c>
    </row>
    <row r="49" spans="1:12">
      <c r="A49" s="37"/>
      <c r="B49" s="145" t="str">
        <f>IFERROR(VLOOKUP(D49,DB!A:K,11,0),"")</f>
        <v/>
      </c>
      <c r="C49" s="37"/>
      <c r="D49" s="37"/>
      <c r="E49" s="37"/>
      <c r="F49" s="38"/>
      <c r="G49" s="146">
        <f ca="1">IFERROR(NOW()-F49,"")</f>
        <v>45987.615535300924</v>
      </c>
      <c r="H49" s="38"/>
      <c r="I49" s="145" t="str">
        <f>IFERROR(VLOOKUP(D49,DB!A:F,6,0),"")</f>
        <v/>
      </c>
      <c r="J49" s="145" t="str">
        <f>IFERROR(VLOOKUP(D49,DB!A:G,7,0),"")</f>
        <v/>
      </c>
      <c r="K49" s="37"/>
      <c r="L49" s="145" t="str">
        <f>IFERROR(VLOOKUP(D49,DB!A:I,9,0),"")</f>
        <v/>
      </c>
    </row>
    <row r="50" spans="1:12">
      <c r="A50" s="37"/>
      <c r="B50" s="145" t="str">
        <f>IFERROR(VLOOKUP(D50,DB!A:K,11,0),"")</f>
        <v/>
      </c>
      <c r="C50" s="37"/>
      <c r="D50" s="37"/>
      <c r="E50" s="37"/>
      <c r="F50" s="38"/>
      <c r="G50" s="146">
        <f ca="1">IFERROR(NOW()-F50,"")</f>
        <v>45987.615535300924</v>
      </c>
      <c r="H50" s="38"/>
      <c r="I50" s="145" t="str">
        <f>IFERROR(VLOOKUP(D50,DB!A:F,6,0),"")</f>
        <v/>
      </c>
      <c r="J50" s="145" t="str">
        <f>IFERROR(VLOOKUP(D50,DB!A:G,7,0),"")</f>
        <v/>
      </c>
      <c r="K50" s="37"/>
      <c r="L50" s="145" t="str">
        <f>IFERROR(VLOOKUP(D50,DB!A:I,9,0),"")</f>
        <v/>
      </c>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tabSelected="1" workbookViewId="0">
      <selection activeCell="K8" sqref="K8"/>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47" t="s">
        <v>39122</v>
      </c>
      <c r="B2" s="148" t="s">
        <v>5398</v>
      </c>
      <c r="C2" s="125">
        <v>3</v>
      </c>
      <c r="D2" s="80" t="s">
        <v>29367</v>
      </c>
      <c r="E2" s="106" t="s">
        <v>39021</v>
      </c>
      <c r="F2" s="149">
        <v>45987.584652777776</v>
      </c>
      <c r="G2" s="72">
        <f t="shared" ref="G2:G7" ca="1" si="0">IFERROR(NOW()-F2,"-")</f>
        <v>3.0882523147738539E-2</v>
      </c>
      <c r="H2" s="149">
        <v>45987.57608796296</v>
      </c>
      <c r="I2" s="124" t="str">
        <f>IFERROR(VLOOKUP(D2,DB!A:F,6,0),"")</f>
        <v>SCECO</v>
      </c>
      <c r="J2" s="124" t="str">
        <f>IFERROR(VLOOKUP(D2,DB!A:G,7,0),"")</f>
        <v>Dead+No BB Design</v>
      </c>
      <c r="K2" s="127" t="s">
        <v>39123</v>
      </c>
      <c r="L2" s="128" t="str">
        <f>IFERROR(VLOOKUP(D2,DB!A:I,9,0),"")</f>
        <v>Latis</v>
      </c>
    </row>
    <row r="3" spans="1:16382" ht="31.5" customHeight="1">
      <c r="A3"/>
      <c r="B3"/>
      <c r="C3" s="125"/>
      <c r="D3" s="122"/>
      <c r="E3" s="106"/>
      <c r="F3"/>
      <c r="G3" s="72">
        <f t="shared" ca="1" si="0"/>
        <v>45987.615535300924</v>
      </c>
      <c r="H3"/>
      <c r="I3" s="124" t="str">
        <f>IFERROR(VLOOKUP(D3,DB!A:F,6,0),"")</f>
        <v/>
      </c>
      <c r="J3" s="124" t="str">
        <f>IFERROR(VLOOKUP(D3,DB!A:G,7,0),"")</f>
        <v/>
      </c>
      <c r="K3" s="127"/>
      <c r="L3" s="128" t="str">
        <f>IFERROR(VLOOKUP(D3,DB!A:I,9,0),"")</f>
        <v/>
      </c>
    </row>
    <row r="4" spans="1:16382" ht="31.5" customHeight="1">
      <c r="A4"/>
      <c r="B4"/>
      <c r="C4" s="125"/>
      <c r="D4" s="122"/>
      <c r="E4" s="106"/>
      <c r="F4"/>
      <c r="G4" s="72">
        <f t="shared" ca="1" si="0"/>
        <v>45987.615535300924</v>
      </c>
      <c r="H4"/>
      <c r="I4" s="124" t="str">
        <f>IFERROR(VLOOKUP(D4,DB!A:F,6,0),"")</f>
        <v/>
      </c>
      <c r="J4" s="124" t="str">
        <f>IFERROR(VLOOKUP(D4,DB!A:G,7,0),"")</f>
        <v/>
      </c>
      <c r="K4" s="127"/>
      <c r="L4" s="128" t="str">
        <f>IFERROR(VLOOKUP(D4,DB!A:I,9,0),"")</f>
        <v/>
      </c>
    </row>
    <row r="5" spans="1:16382" ht="31.5" customHeight="1">
      <c r="A5"/>
      <c r="B5"/>
      <c r="C5" s="125"/>
      <c r="D5" s="122"/>
      <c r="E5" s="106"/>
      <c r="F5"/>
      <c r="G5" s="72">
        <f t="shared" ca="1" si="0"/>
        <v>45987.615535300924</v>
      </c>
      <c r="H5"/>
      <c r="I5" s="124" t="str">
        <f>IFERROR(VLOOKUP(D5,DB!A:F,6,0),"")</f>
        <v/>
      </c>
      <c r="J5" s="124" t="str">
        <f>IFERROR(VLOOKUP(D5,DB!A:G,7,0),"")</f>
        <v/>
      </c>
      <c r="K5" s="127"/>
      <c r="L5" s="128" t="str">
        <f>IFERROR(VLOOKUP(D5,DB!A:I,9,0),"")</f>
        <v/>
      </c>
    </row>
    <row r="6" spans="1:16382" ht="31.5" customHeight="1">
      <c r="A6"/>
      <c r="B6"/>
      <c r="C6" s="125"/>
      <c r="D6" s="122"/>
      <c r="E6" s="106"/>
      <c r="F6"/>
      <c r="G6" s="72">
        <f t="shared" ca="1" si="0"/>
        <v>45987.615535300924</v>
      </c>
      <c r="H6"/>
      <c r="I6" s="124" t="str">
        <f>IFERROR(VLOOKUP(D6,DB!A:F,6,0),"")</f>
        <v/>
      </c>
      <c r="J6" s="124" t="str">
        <f>IFERROR(VLOOKUP(D6,DB!A:G,7,0),"")</f>
        <v/>
      </c>
      <c r="K6" s="127"/>
      <c r="L6" s="128" t="str">
        <f>IFERROR(VLOOKUP(D6,DB!A:I,9,0),"")</f>
        <v/>
      </c>
    </row>
    <row r="7" spans="1:16382" ht="31.5" customHeight="1">
      <c r="A7"/>
      <c r="B7"/>
      <c r="C7" s="125"/>
      <c r="D7" s="122"/>
      <c r="E7" s="106"/>
      <c r="F7"/>
      <c r="G7" s="72">
        <f t="shared" ca="1" si="0"/>
        <v>45987.615535300924</v>
      </c>
      <c r="H7"/>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t="s">
        <v>39124</v>
      </c>
      <c r="G8" s="72" t="str">
        <f t="shared" ref="G8:G9" ca="1" si="1">IFERROR(NOW()-F8,"-")</f>
        <v>-</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1"/>
        <v>45987.615535300924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45987.615535300924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45987.615535300924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45987.615535300924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45987.615535300924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45987.615535300924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45987.615535300924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45987.615535300924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45987.615535300924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45987.615535300924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45987.615535300924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45987.615535300924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45987.615535300924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45987.615535300924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45987.615535300924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45987.615535300924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45987.615535300924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45987.615535300924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45987.615535300924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45987.615535300924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45987.615535300924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45987.615535300924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45987.615535300924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45987.615535300924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45987.615535300924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45987.615535300924</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45987.615535300924</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45987.615535300924</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45987.615535300924</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45987.615535300924</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45987.615535300924</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45987.615535300924</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45987.615535300924</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45987.615535300924</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45987.615535300924</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2025-11-26T11:47:53Z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